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80" tabRatio="786" firstSheet="6" activeTab="19"/>
  </bookViews>
  <sheets>
    <sheet name="数据大屏" sheetId="26" r:id="rId1"/>
    <sheet name="操作台" sheetId="27" r:id="rId2"/>
    <sheet name="总分表" sheetId="1" r:id="rId3"/>
    <sheet name="基础信息" sheetId="3" r:id="rId4"/>
    <sheet name="生态禀赋" sheetId="2" r:id="rId5"/>
    <sheet name="文化资源" sheetId="4" r:id="rId6"/>
    <sheet name="政策地位" sheetId="5" r:id="rId7"/>
    <sheet name="经济规模" sheetId="6" r:id="rId8"/>
    <sheet name="交通规模" sheetId="7" r:id="rId9"/>
    <sheet name="创新能力" sheetId="8" r:id="rId10"/>
    <sheet name="基本社保" sheetId="9" r:id="rId11"/>
    <sheet name="生活水平" sheetId="10" r:id="rId12"/>
    <sheet name="主流评价" sheetId="11" r:id="rId13"/>
    <sheet name="教育服务" sheetId="12" r:id="rId14"/>
    <sheet name="医疗服务" sheetId="13" r:id="rId15"/>
    <sheet name="文化服务" sheetId="14" r:id="rId16"/>
    <sheet name="主流媒体" sheetId="15" r:id="rId17"/>
    <sheet name="网络接入" sheetId="16" r:id="rId18"/>
    <sheet name="舆情干预" sheetId="17" r:id="rId19"/>
    <sheet name="媒体影响" sheetId="18" r:id="rId20"/>
    <sheet name="群体情绪" sheetId="19" r:id="rId21"/>
    <sheet name="城市标签" sheetId="20" r:id="rId22"/>
    <sheet name="就业吸引" sheetId="22" r:id="rId23"/>
    <sheet name="就学吸引" sheetId="21" r:id="rId24"/>
    <sheet name="旅游吸引" sheetId="23" r:id="rId25"/>
    <sheet name="外资吸引" sheetId="24" r:id="rId26"/>
    <sheet name="会展竞争" sheetId="25" r:id="rId27"/>
  </sheets>
  <calcPr calcId="144525"/>
</workbook>
</file>

<file path=xl/sharedStrings.xml><?xml version="1.0" encoding="utf-8"?>
<sst xmlns="http://schemas.openxmlformats.org/spreadsheetml/2006/main" count="1287" uniqueCount="233">
  <si>
    <t>序号</t>
  </si>
  <si>
    <t>总分</t>
  </si>
  <si>
    <t>城市支撑力</t>
  </si>
  <si>
    <t>城市凝聚力</t>
  </si>
  <si>
    <t>媒体化生存能力</t>
  </si>
  <si>
    <t>城市吸引力</t>
  </si>
  <si>
    <t>城市</t>
  </si>
  <si>
    <t>城市运气</t>
  </si>
  <si>
    <t>规模潜力</t>
  </si>
  <si>
    <t>社会治理</t>
  </si>
  <si>
    <t>公共服务</t>
  </si>
  <si>
    <t>信息基础设施</t>
  </si>
  <si>
    <t>传媒生态环境</t>
  </si>
  <si>
    <t>国内吸引力</t>
  </si>
  <si>
    <t>国际吸引力</t>
  </si>
  <si>
    <t>生态禀赋</t>
  </si>
  <si>
    <t>文化资源</t>
  </si>
  <si>
    <t>政策地位</t>
  </si>
  <si>
    <t>经济规模</t>
  </si>
  <si>
    <t>交通规模</t>
  </si>
  <si>
    <t>创新能力</t>
  </si>
  <si>
    <t>基本保障</t>
  </si>
  <si>
    <t>生活水平</t>
  </si>
  <si>
    <t>主流评价</t>
  </si>
  <si>
    <t>教育服务</t>
  </si>
  <si>
    <t>医疗服务</t>
  </si>
  <si>
    <t>文化服务</t>
  </si>
  <si>
    <t>主流媒体</t>
  </si>
  <si>
    <t>网络接入</t>
  </si>
  <si>
    <t>舆情干预</t>
  </si>
  <si>
    <t>媒体影响</t>
  </si>
  <si>
    <t>群体情绪</t>
  </si>
  <si>
    <t>城市标签</t>
  </si>
  <si>
    <t>就学吸引</t>
  </si>
  <si>
    <t>就业吸引</t>
  </si>
  <si>
    <t>旅游吸引</t>
  </si>
  <si>
    <t>外资吸引</t>
  </si>
  <si>
    <t>会展竞争</t>
  </si>
  <si>
    <t>石家庄</t>
  </si>
  <si>
    <t>太原</t>
  </si>
  <si>
    <t>呼和浩特</t>
  </si>
  <si>
    <t>沈阳</t>
  </si>
  <si>
    <t>长春</t>
  </si>
  <si>
    <t>哈尔滨</t>
  </si>
  <si>
    <t>南京</t>
  </si>
  <si>
    <t>杭州</t>
  </si>
  <si>
    <t>合肥</t>
  </si>
  <si>
    <t>福州</t>
  </si>
  <si>
    <t>南昌</t>
  </si>
  <si>
    <t>济南</t>
  </si>
  <si>
    <t>郑州</t>
  </si>
  <si>
    <t>武汉</t>
  </si>
  <si>
    <t>长沙</t>
  </si>
  <si>
    <t>广州</t>
  </si>
  <si>
    <t>南宁</t>
  </si>
  <si>
    <t>海口</t>
  </si>
  <si>
    <t>成都</t>
  </si>
  <si>
    <t>贵阳</t>
  </si>
  <si>
    <t>昆明</t>
  </si>
  <si>
    <t>拉萨</t>
  </si>
  <si>
    <t>西安</t>
  </si>
  <si>
    <t>兰州</t>
  </si>
  <si>
    <t>西宁</t>
  </si>
  <si>
    <t>银川</t>
  </si>
  <si>
    <t>乌鲁木齐</t>
  </si>
  <si>
    <t>深圳</t>
  </si>
  <si>
    <t>大连</t>
  </si>
  <si>
    <t>宁波</t>
  </si>
  <si>
    <t>青岛</t>
  </si>
  <si>
    <t>厦门</t>
  </si>
  <si>
    <t>苏州</t>
  </si>
  <si>
    <t>权重</t>
  </si>
  <si>
    <t>支撑性得分</t>
  </si>
  <si>
    <t>效应性得分</t>
  </si>
  <si>
    <t>分项指标</t>
  </si>
  <si>
    <t>常住人口</t>
  </si>
  <si>
    <t>数据来源：
常住人口来自于城市年鉴2020年</t>
  </si>
  <si>
    <t>环境舒适度</t>
  </si>
  <si>
    <t>水资源</t>
  </si>
  <si>
    <t>人均</t>
  </si>
  <si>
    <t>标准化值</t>
  </si>
  <si>
    <t>均分</t>
  </si>
  <si>
    <t>标准化得分</t>
  </si>
  <si>
    <t>数据来源：
数据来源：
《2021上半年中国城市环境舒适指数报告》-上海空间规划设计研究院、复旦大学空间规划研究中心(苏州为估算）
水资源来自数位观察-城市数据（2020年），贵阳为2019年数据，太原为2017年数据，哈尔滨为2017年数据</t>
  </si>
  <si>
    <t>空气质量、气候、海拔、水资源</t>
  </si>
  <si>
    <t>2023年3月：中国城市统计年鉴（2022）-2021</t>
  </si>
  <si>
    <t>世界遗产</t>
  </si>
  <si>
    <t>人类非遗</t>
  </si>
  <si>
    <t>国家非遗</t>
  </si>
  <si>
    <t>省级非遗</t>
  </si>
  <si>
    <t>综合打分</t>
  </si>
  <si>
    <t>http://wgl.nanning.gov.cn/bsfw/ggbmfw/fwzwhycml/t5160980.html</t>
  </si>
  <si>
    <t>https://baijiahao.baidu.com/s?id=1735413508177914790&amp;wfr=spider&amp;for=pc</t>
  </si>
  <si>
    <t>https://www.163.com/dy/article/H9K5S7H90534F5K5.html</t>
  </si>
  <si>
    <t>数据来源：联合国及国家文物局、各省文物局统计数据
注1：人类非物质文化遗产以具有批准号的保护单位名录算，例如皮影：https://www.maigoo.com/citiao/119429.html
注2：国家文化遗产截止2021年第五批国家级非遗代表性项目公布</t>
  </si>
  <si>
    <t>文化遗产、非物质文化遗产</t>
  </si>
  <si>
    <t>自然资源、建筑（）、地形地貌</t>
  </si>
  <si>
    <t>、</t>
  </si>
  <si>
    <t>依据</t>
  </si>
  <si>
    <t>评分</t>
  </si>
  <si>
    <t>省会，京津冀中心城市（国务院批复）</t>
  </si>
  <si>
    <t>省会，中部地区中心城市（国务院批复）</t>
  </si>
  <si>
    <t>省会，中国北方沿边地区重要的中心城市</t>
  </si>
  <si>
    <t>省会、副省级城市、中国东北地区的中心城市</t>
  </si>
  <si>
    <t>省会、副省级城市、东部地区中心城市</t>
  </si>
  <si>
    <t>省会、副省级城市、长三角中心城市</t>
  </si>
  <si>
    <t>省会、长三角副中心城市</t>
  </si>
  <si>
    <t>省会、长江中游中心城市</t>
  </si>
  <si>
    <t>省会、副省级城市、环渤海地区南翼的中心城市</t>
  </si>
  <si>
    <t>省会、中部地区中心城市</t>
  </si>
  <si>
    <t>省会、副省级城市、国家中心城市</t>
  </si>
  <si>
    <t>省会、北部湾中心城市</t>
  </si>
  <si>
    <t>省会、北部湾重要节点城市</t>
  </si>
  <si>
    <t>省会、西南地区中心城市</t>
  </si>
  <si>
    <t>省会、西部地区中心城市</t>
  </si>
  <si>
    <t>省首府</t>
  </si>
  <si>
    <t>省会、西北地区中心城市</t>
  </si>
  <si>
    <t>首府、西北地区中心城市</t>
  </si>
  <si>
    <t>副省级城市、全国经济中心</t>
  </si>
  <si>
    <t>副省级城市、北方沿海中心城市</t>
  </si>
  <si>
    <t>副省级城市、长三角南翼中心城市</t>
  </si>
  <si>
    <t>副省级城市、沿海中心城市</t>
  </si>
  <si>
    <t>副省级城市、东南沿海中心城市</t>
  </si>
  <si>
    <t>副省级城市、长三角中心城市</t>
  </si>
  <si>
    <t>评分机制：副省级城市+0.3分；省会城市+0.2分；国家中心城市+0.5分；国家级城市战略城市群中心城市+0.4分；副中心城市+0.2分；地区城市战略中心城市+0.3分；
主要参考依据：国务院关于目标城市总体规划的批复</t>
  </si>
  <si>
    <t>GDP总量</t>
  </si>
  <si>
    <t>数据来源：城市统计年检（2021），2020年数据</t>
  </si>
  <si>
    <t>数据已根据2022城市统计年鉴更新</t>
  </si>
  <si>
    <t>客运总量</t>
  </si>
  <si>
    <t>数据来源：交通部36个中心城市客运总量；苏州数据来源于交管部门统计日均量计算（https://suzhou.house.ifeng.com/news/2022_10_27-55887197_0.shtml）</t>
  </si>
  <si>
    <t>创新指数</t>
  </si>
  <si>
    <t>数据来源：科技部《国家创新型城市创新能力监测报告2022》https://www.zhihu.com/question/584561561/answer/2915067285?utm_id=0</t>
  </si>
  <si>
    <t>养老保险</t>
  </si>
  <si>
    <t>医疗保险</t>
  </si>
  <si>
    <t>失业保险</t>
  </si>
  <si>
    <t>平均值</t>
  </si>
  <si>
    <t>注</t>
  </si>
  <si>
    <t>2022养老保险数据缺失，暂参考2021</t>
  </si>
  <si>
    <t>恩格尔系数</t>
  </si>
  <si>
    <t>失业人口</t>
  </si>
  <si>
    <t>失业率</t>
  </si>
  <si>
    <t>得分</t>
  </si>
  <si>
    <t>数据来源：城市社会发展公报</t>
  </si>
  <si>
    <t>灰色部分年鉴中未提及</t>
  </si>
  <si>
    <t>文明城市得分</t>
  </si>
  <si>
    <t>数据来源：中国精神文明建设年鉴2021</t>
  </si>
  <si>
    <t>中学教师数量</t>
  </si>
  <si>
    <t>小学教师数量</t>
  </si>
  <si>
    <t>数据来源：城市统计年鉴（2021）2020年数据</t>
  </si>
  <si>
    <t>医疗硬件环境（排名）</t>
  </si>
  <si>
    <t>数据来源：《中国城市医疗硬件环境竞争力报告》http://gucp.cssn.cn/zjwl/hzhb/202003/t20200310_5099180.shtml</t>
  </si>
  <si>
    <t>博物馆数量</t>
  </si>
  <si>
    <t>图书馆藏书（万册）</t>
  </si>
  <si>
    <t>公园绿地面积</t>
  </si>
  <si>
    <t>平均</t>
  </si>
  <si>
    <t>数据来源：城市统计年鉴</t>
  </si>
  <si>
    <t>对象</t>
  </si>
  <si>
    <t>融媒体阅读量</t>
  </si>
  <si>
    <t>市级频道占有率</t>
  </si>
  <si>
    <t>石家庄发布</t>
  </si>
  <si>
    <t>太原发布</t>
  </si>
  <si>
    <t>呼和浩特发布</t>
  </si>
  <si>
    <t>沈阳发布</t>
  </si>
  <si>
    <t>掌上长春（长春日报）</t>
  </si>
  <si>
    <t>哈尔滨日报</t>
  </si>
  <si>
    <t>南京发布</t>
  </si>
  <si>
    <t>杭州发布</t>
  </si>
  <si>
    <t>合肥市人民政府发布</t>
  </si>
  <si>
    <t>福州日报</t>
  </si>
  <si>
    <t>南昌新闻（南昌日报）</t>
  </si>
  <si>
    <t>济南时报（济南日报）</t>
  </si>
  <si>
    <t>郑州发布</t>
  </si>
  <si>
    <t>武汉发布</t>
  </si>
  <si>
    <t>长沙发布</t>
  </si>
  <si>
    <t>广州日报</t>
  </si>
  <si>
    <t>南宁晚报（南宁日报）</t>
  </si>
  <si>
    <t>海口发布</t>
  </si>
  <si>
    <t>成都发布</t>
  </si>
  <si>
    <t>贵阳晚报（贵阳日报）</t>
  </si>
  <si>
    <t>昆明发布</t>
  </si>
  <si>
    <t>拉萨发布</t>
  </si>
  <si>
    <t>西安发布</t>
  </si>
  <si>
    <t>兰州发布</t>
  </si>
  <si>
    <t>西宁晚报（西宁日报）</t>
  </si>
  <si>
    <t>银川晚报（银川日报）</t>
  </si>
  <si>
    <t>乌鲁木齐晚报</t>
  </si>
  <si>
    <t>美丽深圳（管理监督指挥中心）</t>
  </si>
  <si>
    <t>新闻大连（新闻传媒集团）</t>
  </si>
  <si>
    <t>宁波晚报（宁波日报）</t>
  </si>
  <si>
    <t>青岛日报</t>
  </si>
  <si>
    <t>厦门日报</t>
  </si>
  <si>
    <t>苏州发布</t>
  </si>
  <si>
    <t>地方政府或地方官媒（取较高值）所属融媒体平台近一周（3.13-3.20）每日阅读量最高图文阅读量之和</t>
  </si>
  <si>
    <t>社科院：地方频道发展蓝皮书</t>
  </si>
  <si>
    <t>统计口径不同，暂未更新</t>
  </si>
  <si>
    <t>清朗指数</t>
  </si>
  <si>
    <t>信息总量</t>
  </si>
  <si>
    <t>正面占比</t>
  </si>
  <si>
    <t>负面占比</t>
  </si>
  <si>
    <t>正面情绪占比</t>
  </si>
  <si>
    <t>城市标签打分</t>
  </si>
  <si>
    <t>数据来源：领域专家打分</t>
  </si>
  <si>
    <t>适龄人口</t>
  </si>
  <si>
    <t>单位从业</t>
  </si>
  <si>
    <t>私营从业</t>
  </si>
  <si>
    <t>就业人口</t>
  </si>
  <si>
    <t>就业率</t>
  </si>
  <si>
    <t>平均工资</t>
  </si>
  <si>
    <t>房价</t>
  </si>
  <si>
    <t>注：2022单位从业人数缺失，暂参考2021</t>
  </si>
  <si>
    <t>数据来源：适龄人口（第七次人口普查数据）；其他数据（城市统计年鉴）</t>
  </si>
  <si>
    <t>单位从业和平均工资已按2022统计年鉴更新。</t>
  </si>
  <si>
    <t>灰色部分2022年鉴未提及，暂未更新。</t>
  </si>
  <si>
    <t>985数量</t>
  </si>
  <si>
    <t>211数量</t>
  </si>
  <si>
    <t>普通高等学校</t>
  </si>
  <si>
    <t>中职数量</t>
  </si>
  <si>
    <t>综合分</t>
  </si>
  <si>
    <t>数据来源：教育部高考报名指南、城市统计年鉴</t>
  </si>
  <si>
    <t>年游客数量（万人）</t>
  </si>
  <si>
    <t>备注</t>
  </si>
  <si>
    <t>南京市人民政府</t>
  </si>
  <si>
    <t>郑州市旅游局</t>
  </si>
  <si>
    <t>2018年数据</t>
  </si>
  <si>
    <t>四川省文旅厅</t>
  </si>
  <si>
    <t>贵阳网</t>
  </si>
  <si>
    <t>昆明文旅局</t>
  </si>
  <si>
    <t>2019年数据</t>
  </si>
  <si>
    <t>实际使用外资</t>
  </si>
  <si>
    <t>外商直接投资项目</t>
  </si>
  <si>
    <t>城市统计年鉴</t>
  </si>
  <si>
    <t>会展竞争力</t>
  </si>
  <si>
    <t>数据来源：商务部、统计局《中国城市会展竞争力发展报告》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</si>
</sst>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2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F0000"/>
      <name val="Arial"/>
      <charset val="134"/>
    </font>
    <font>
      <sz val="11"/>
      <color rgb="FF333333"/>
      <name val="Arial"/>
      <charset val="134"/>
    </font>
    <font>
      <u/>
      <sz val="11"/>
      <color theme="10"/>
      <name val="等线"/>
      <charset val="134"/>
      <scheme val="minor"/>
    </font>
    <font>
      <sz val="11"/>
      <color rgb="FF606266"/>
      <name val="Arial"/>
      <charset val="134"/>
    </font>
    <font>
      <sz val="11"/>
      <name val="等线"/>
      <charset val="134"/>
      <scheme val="minor"/>
    </font>
    <font>
      <sz val="11"/>
      <name val="黑体"/>
      <charset val="134"/>
    </font>
    <font>
      <b/>
      <sz val="11"/>
      <color theme="0"/>
      <name val="等线"/>
      <charset val="134"/>
      <scheme val="minor"/>
    </font>
    <font>
      <b/>
      <sz val="11"/>
      <color theme="5"/>
      <name val="黑体"/>
      <charset val="134"/>
    </font>
    <font>
      <b/>
      <sz val="11"/>
      <name val="等线"/>
      <charset val="134"/>
      <scheme val="minor"/>
    </font>
    <font>
      <b/>
      <sz val="11"/>
      <color theme="5"/>
      <name val="等线"/>
      <charset val="134"/>
      <scheme val="minor"/>
    </font>
    <font>
      <b/>
      <sz val="11"/>
      <color theme="7"/>
      <name val="等线"/>
      <charset val="134"/>
      <scheme val="minor"/>
    </font>
    <font>
      <b/>
      <sz val="11"/>
      <color theme="7"/>
      <name val="黑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theme="8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8"/>
      </right>
      <top/>
      <bottom/>
      <diagonal/>
    </border>
    <border>
      <left/>
      <right style="medium">
        <color theme="8" tint="0.599993896298105"/>
      </right>
      <top/>
      <bottom/>
      <diagonal/>
    </border>
    <border>
      <left style="medium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8"/>
      </right>
      <top/>
      <bottom style="thin">
        <color theme="0"/>
      </bottom>
      <diagonal/>
    </border>
    <border>
      <left/>
      <right style="medium">
        <color theme="8" tint="0.599993896298105"/>
      </right>
      <top/>
      <bottom style="thin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8"/>
      </right>
      <top style="medium">
        <color auto="1"/>
      </top>
      <bottom/>
      <diagonal/>
    </border>
    <border>
      <left/>
      <right style="thick">
        <color theme="8"/>
      </right>
      <top/>
      <bottom/>
      <diagonal/>
    </border>
    <border>
      <left/>
      <right style="thick">
        <color theme="8"/>
      </right>
      <top/>
      <bottom style="thin">
        <color theme="0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20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17" borderId="23" applyNumberFormat="0" applyAlignment="0" applyProtection="0">
      <alignment vertical="center"/>
    </xf>
    <xf numFmtId="0" fontId="26" fillId="17" borderId="19" applyNumberFormat="0" applyAlignment="0" applyProtection="0">
      <alignment vertical="center"/>
    </xf>
    <xf numFmtId="0" fontId="27" fillId="18" borderId="24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3" fontId="0" fillId="0" borderId="0" xfId="0" applyNumberFormat="1">
      <alignment vertical="center"/>
    </xf>
    <xf numFmtId="3" fontId="1" fillId="2" borderId="0" xfId="0" applyNumberFormat="1" applyFont="1" applyFill="1">
      <alignment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9" fontId="1" fillId="2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4" fillId="0" borderId="0" xfId="1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76" fontId="8" fillId="5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176" fontId="10" fillId="7" borderId="6" xfId="0" applyNumberFormat="1" applyFont="1" applyFill="1" applyBorder="1" applyAlignment="1">
      <alignment horizontal="center" vertical="center"/>
    </xf>
    <xf numFmtId="176" fontId="8" fillId="6" borderId="0" xfId="0" applyNumberFormat="1" applyFont="1" applyFill="1" applyAlignment="1">
      <alignment horizontal="center" vertical="center"/>
    </xf>
    <xf numFmtId="176" fontId="8" fillId="6" borderId="7" xfId="0" applyNumberFormat="1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6" fontId="8" fillId="5" borderId="0" xfId="0" applyNumberFormat="1" applyFont="1" applyFill="1" applyAlignment="1">
      <alignment horizontal="center" vertical="center"/>
    </xf>
    <xf numFmtId="176" fontId="8" fillId="5" borderId="7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176" fontId="10" fillId="7" borderId="10" xfId="0" applyNumberFormat="1" applyFont="1" applyFill="1" applyBorder="1" applyAlignment="1">
      <alignment horizontal="center" vertical="center"/>
    </xf>
    <xf numFmtId="176" fontId="8" fillId="6" borderId="9" xfId="0" applyNumberFormat="1" applyFont="1" applyFill="1" applyBorder="1" applyAlignment="1">
      <alignment horizontal="center" vertical="center"/>
    </xf>
    <xf numFmtId="176" fontId="8" fillId="6" borderId="11" xfId="0" applyNumberFormat="1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176" fontId="8" fillId="6" borderId="6" xfId="0" applyNumberFormat="1" applyFont="1" applyFill="1" applyBorder="1" applyAlignment="1">
      <alignment horizontal="center" vertical="center"/>
    </xf>
    <xf numFmtId="176" fontId="8" fillId="6" borderId="14" xfId="0" applyNumberFormat="1" applyFont="1" applyFill="1" applyBorder="1" applyAlignment="1">
      <alignment horizontal="center" vertical="center"/>
    </xf>
    <xf numFmtId="176" fontId="8" fillId="5" borderId="6" xfId="0" applyNumberFormat="1" applyFont="1" applyFill="1" applyBorder="1" applyAlignment="1">
      <alignment horizontal="center" vertical="center"/>
    </xf>
    <xf numFmtId="176" fontId="8" fillId="5" borderId="14" xfId="0" applyNumberFormat="1" applyFont="1" applyFill="1" applyBorder="1" applyAlignment="1">
      <alignment horizontal="center" vertical="center"/>
    </xf>
    <xf numFmtId="176" fontId="8" fillId="6" borderId="10" xfId="0" applyNumberFormat="1" applyFont="1" applyFill="1" applyBorder="1" applyAlignment="1">
      <alignment horizontal="center" vertical="center"/>
    </xf>
    <xf numFmtId="176" fontId="8" fillId="6" borderId="15" xfId="0" applyNumberFormat="1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176" fontId="8" fillId="6" borderId="17" xfId="0" applyNumberFormat="1" applyFont="1" applyFill="1" applyBorder="1" applyAlignment="1">
      <alignment horizontal="center" vertical="center"/>
    </xf>
    <xf numFmtId="176" fontId="8" fillId="5" borderId="17" xfId="0" applyNumberFormat="1" applyFont="1" applyFill="1" applyBorder="1" applyAlignment="1">
      <alignment horizontal="center" vertical="center"/>
    </xf>
    <xf numFmtId="176" fontId="8" fillId="6" borderId="1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chemeClr val="bg1"/>
                </a:solidFill>
              </a:rPr>
              <a:t>总分排行</a:t>
            </a:r>
            <a:endParaRPr lang="zh-CN" altLang="en-US" sz="1800" b="1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操作台!$C$1</c:f>
              <c:strCache>
                <c:ptCount val="1"/>
                <c:pt idx="0">
                  <c:v>0.26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操作台!$B$2:$B$34</c:f>
              <c:strCache>
                <c:ptCount val="33"/>
                <c:pt idx="0">
                  <c:v>西宁</c:v>
                </c:pt>
                <c:pt idx="1">
                  <c:v>呼和浩特</c:v>
                </c:pt>
                <c:pt idx="2">
                  <c:v>拉萨</c:v>
                </c:pt>
                <c:pt idx="3">
                  <c:v>兰州</c:v>
                </c:pt>
                <c:pt idx="4">
                  <c:v>乌鲁木齐</c:v>
                </c:pt>
                <c:pt idx="5">
                  <c:v>贵阳</c:v>
                </c:pt>
                <c:pt idx="6">
                  <c:v>海口</c:v>
                </c:pt>
                <c:pt idx="7">
                  <c:v>石家庄</c:v>
                </c:pt>
                <c:pt idx="8">
                  <c:v>南宁</c:v>
                </c:pt>
                <c:pt idx="9">
                  <c:v>太原</c:v>
                </c:pt>
                <c:pt idx="10">
                  <c:v>长春</c:v>
                </c:pt>
                <c:pt idx="11">
                  <c:v>合肥</c:v>
                </c:pt>
                <c:pt idx="12">
                  <c:v>大连</c:v>
                </c:pt>
                <c:pt idx="13">
                  <c:v>昆明</c:v>
                </c:pt>
                <c:pt idx="14">
                  <c:v>沈阳</c:v>
                </c:pt>
                <c:pt idx="15">
                  <c:v>南昌</c:v>
                </c:pt>
                <c:pt idx="16">
                  <c:v>福州</c:v>
                </c:pt>
                <c:pt idx="17">
                  <c:v>哈尔滨</c:v>
                </c:pt>
                <c:pt idx="18">
                  <c:v>郑州</c:v>
                </c:pt>
                <c:pt idx="19">
                  <c:v>厦门</c:v>
                </c:pt>
                <c:pt idx="20">
                  <c:v>宁波</c:v>
                </c:pt>
                <c:pt idx="21">
                  <c:v>济南</c:v>
                </c:pt>
                <c:pt idx="22">
                  <c:v>青岛</c:v>
                </c:pt>
                <c:pt idx="23">
                  <c:v>西安</c:v>
                </c:pt>
                <c:pt idx="24">
                  <c:v>长沙</c:v>
                </c:pt>
                <c:pt idx="25">
                  <c:v>深圳</c:v>
                </c:pt>
                <c:pt idx="26">
                  <c:v>苏州</c:v>
                </c:pt>
                <c:pt idx="27">
                  <c:v>武汉</c:v>
                </c:pt>
                <c:pt idx="28">
                  <c:v>南京</c:v>
                </c:pt>
                <c:pt idx="29">
                  <c:v>成都</c:v>
                </c:pt>
                <c:pt idx="30">
                  <c:v>广州</c:v>
                </c:pt>
                <c:pt idx="31">
                  <c:v>杭州</c:v>
                </c:pt>
                <c:pt idx="32">
                  <c:v>城市</c:v>
                </c:pt>
              </c:strCache>
            </c:strRef>
          </c:cat>
          <c:val>
            <c:numRef>
              <c:f>操作台!$C$2:$C$34</c:f>
              <c:numCache>
                <c:formatCode>0.00_ </c:formatCode>
                <c:ptCount val="33"/>
                <c:pt idx="0">
                  <c:v>0.257235865499803</c:v>
                </c:pt>
                <c:pt idx="1">
                  <c:v>0.285746395500728</c:v>
                </c:pt>
                <c:pt idx="2">
                  <c:v>0.293255177804327</c:v>
                </c:pt>
                <c:pt idx="3">
                  <c:v>0.308769377660669</c:v>
                </c:pt>
                <c:pt idx="4">
                  <c:v>0.324819396996258</c:v>
                </c:pt>
                <c:pt idx="5">
                  <c:v>0.330484709164242</c:v>
                </c:pt>
                <c:pt idx="6">
                  <c:v>0.33783073095677</c:v>
                </c:pt>
                <c:pt idx="7">
                  <c:v>0.350285424176458</c:v>
                </c:pt>
                <c:pt idx="8">
                  <c:v>0.37435386803779</c:v>
                </c:pt>
                <c:pt idx="9">
                  <c:v>0.378797042431509</c:v>
                </c:pt>
                <c:pt idx="10">
                  <c:v>0.392703876277348</c:v>
                </c:pt>
                <c:pt idx="11">
                  <c:v>0.399190207998875</c:v>
                </c:pt>
                <c:pt idx="12">
                  <c:v>0.401261575689099</c:v>
                </c:pt>
                <c:pt idx="13">
                  <c:v>0.403522590592197</c:v>
                </c:pt>
                <c:pt idx="14">
                  <c:v>0.407256209462042</c:v>
                </c:pt>
                <c:pt idx="15">
                  <c:v>0.408923801749872</c:v>
                </c:pt>
                <c:pt idx="16">
                  <c:v>0.417416752938821</c:v>
                </c:pt>
                <c:pt idx="17">
                  <c:v>0.420549464673633</c:v>
                </c:pt>
                <c:pt idx="18">
                  <c:v>0.465950592572905</c:v>
                </c:pt>
                <c:pt idx="19">
                  <c:v>0.479969207058106</c:v>
                </c:pt>
                <c:pt idx="20">
                  <c:v>0.489594807559126</c:v>
                </c:pt>
                <c:pt idx="21">
                  <c:v>0.517250352250871</c:v>
                </c:pt>
                <c:pt idx="22">
                  <c:v>0.523380489346948</c:v>
                </c:pt>
                <c:pt idx="23">
                  <c:v>0.532585912035275</c:v>
                </c:pt>
                <c:pt idx="24">
                  <c:v>0.54996483470728</c:v>
                </c:pt>
                <c:pt idx="25">
                  <c:v>0.575032402532967</c:v>
                </c:pt>
                <c:pt idx="26">
                  <c:v>0.602908111715014</c:v>
                </c:pt>
                <c:pt idx="27">
                  <c:v>0.638705857517432</c:v>
                </c:pt>
                <c:pt idx="28">
                  <c:v>0.644805598536539</c:v>
                </c:pt>
                <c:pt idx="29">
                  <c:v>0.677296796616106</c:v>
                </c:pt>
                <c:pt idx="30">
                  <c:v>0.703659129399544</c:v>
                </c:pt>
                <c:pt idx="31">
                  <c:v>0.704353533533638</c:v>
                </c:pt>
                <c:pt idx="32" c: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633039"/>
        <c:axId val="1803762543"/>
      </c:barChart>
      <c:catAx>
        <c:axId val="208763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</a:p>
        </c:txPr>
        <c:crossAx val="1803762543"/>
        <c:crosses val="autoZero"/>
        <c:auto val="1"/>
        <c:lblAlgn val="ctr"/>
        <c:lblOffset val="100"/>
        <c:noMultiLvlLbl val="0"/>
      </c:catAx>
      <c:valAx>
        <c:axId val="1803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76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数据大屏!$B$13</c:f>
              <c:strCache>
                <c:ptCount val="1"/>
                <c:pt idx="0">
                  <c:v>福州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rgbClr val="CC990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数据大屏!$D$13:$Z$13</c:f>
              <c:numCache>
                <c:formatCode>0.00_ </c:formatCode>
                <c:ptCount val="23"/>
                <c:pt idx="0">
                  <c:v>0.514281015556098</c:v>
                </c:pt>
                <c:pt idx="1">
                  <c:v>0.260306242638398</c:v>
                </c:pt>
                <c:pt idx="2">
                  <c:v>0.4</c:v>
                </c:pt>
                <c:pt idx="3">
                  <c:v>0.353641011930622</c:v>
                </c:pt>
                <c:pt idx="4">
                  <c:v>0.110310179117519</c:v>
                </c:pt>
                <c:pt idx="5">
                  <c:v>0.472045454545455</c:v>
                </c:pt>
                <c:pt idx="6">
                  <c:v>0.145956249821097</c:v>
                </c:pt>
                <c:pt idx="7">
                  <c:v>0.703714691473913</c:v>
                </c:pt>
                <c:pt idx="8">
                  <c:v>0.774492234169654</c:v>
                </c:pt>
                <c:pt idx="9">
                  <c:v>0.442594259798047</c:v>
                </c:pt>
                <c:pt idx="10">
                  <c:v>0.696969696969697</c:v>
                </c:pt>
                <c:pt idx="11">
                  <c:v>0.395744795578161</c:v>
                </c:pt>
                <c:pt idx="12">
                  <c:v>0.221499794149839</c:v>
                </c:pt>
                <c:pt idx="13">
                  <c:v>0.47215126764383</c:v>
                </c:pt>
                <c:pt idx="14">
                  <c:v>0.43859649122807</c:v>
                </c:pt>
                <c:pt idx="15">
                  <c:v>0.448230460088262</c:v>
                </c:pt>
                <c:pt idx="16">
                  <c:v>0.288753799392097</c:v>
                </c:pt>
                <c:pt idx="17">
                  <c:v>0.761666666666667</c:v>
                </c:pt>
                <c:pt idx="18">
                  <c:v>0.284431137724551</c:v>
                </c:pt>
                <c:pt idx="19">
                  <c:v>0.641455333199405</c:v>
                </c:pt>
                <c:pt idx="20">
                  <c:v>0.286171267580325</c:v>
                </c:pt>
                <c:pt idx="21">
                  <c:v>0.0613526022375513</c:v>
                </c:pt>
                <c:pt idx="22">
                  <c:v>0.454674444269273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11759"/>
        <c:axId val="1229511839"/>
      </c:radarChart>
      <c:catAx>
        <c:axId val="17421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229511839"/>
        <c:crosses val="autoZero"/>
        <c:auto val="1"/>
        <c:lblAlgn val="ctr"/>
        <c:lblOffset val="100"/>
        <c:noMultiLvlLbl val="0"/>
      </c:catAx>
      <c:valAx>
        <c:axId val="12295118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21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数据大屏!$B$10</c:f>
              <c:strCache>
                <c:ptCount val="1"/>
                <c:pt idx="0">
                  <c:v>南京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数据大屏!$D$10:$Z$10</c:f>
              <c:numCache>
                <c:formatCode>0.00_ </c:formatCode>
                <c:ptCount val="23"/>
                <c:pt idx="0">
                  <c:v>0.278274886616993</c:v>
                </c:pt>
                <c:pt idx="1">
                  <c:v>0.499411071849234</c:v>
                </c:pt>
                <c:pt idx="2">
                  <c:v>0.9</c:v>
                </c:pt>
                <c:pt idx="3">
                  <c:v>0.521805968652876</c:v>
                </c:pt>
                <c:pt idx="4">
                  <c:v>0.31476627348187</c:v>
                </c:pt>
                <c:pt idx="5">
                  <c:v>0.980227272727273</c:v>
                </c:pt>
                <c:pt idx="6">
                  <c:v>0.492679485020787</c:v>
                </c:pt>
                <c:pt idx="7">
                  <c:v>0.717961719273797</c:v>
                </c:pt>
                <c:pt idx="8">
                  <c:v>0.698028673835125</c:v>
                </c:pt>
                <c:pt idx="9">
                  <c:v>0.350493241846268</c:v>
                </c:pt>
                <c:pt idx="10">
                  <c:v>0.757575757575758</c:v>
                </c:pt>
                <c:pt idx="11">
                  <c:v>0.73129574988302</c:v>
                </c:pt>
                <c:pt idx="12">
                  <c:v>0.444623892831239</c:v>
                </c:pt>
                <c:pt idx="13">
                  <c:v>0.740738123267348</c:v>
                </c:pt>
                <c:pt idx="14">
                  <c:v>0.859649122807018</c:v>
                </c:pt>
                <c:pt idx="15">
                  <c:v>0.780059964494368</c:v>
                </c:pt>
                <c:pt idx="16">
                  <c:v>1</c:v>
                </c:pt>
                <c:pt idx="17">
                  <c:v>0.828333333333333</c:v>
                </c:pt>
                <c:pt idx="18">
                  <c:v>0.601796407185629</c:v>
                </c:pt>
                <c:pt idx="19">
                  <c:v>0.833222687772048</c:v>
                </c:pt>
                <c:pt idx="20">
                  <c:v>0.44750530257572</c:v>
                </c:pt>
                <c:pt idx="21">
                  <c:v>0.218400641095826</c:v>
                </c:pt>
                <c:pt idx="22">
                  <c:v>0.625676598875401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74271"/>
        <c:axId val="1942087919"/>
      </c:radarChart>
      <c:catAx>
        <c:axId val="207647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42087919"/>
        <c:crosses val="autoZero"/>
        <c:auto val="1"/>
        <c:lblAlgn val="ctr"/>
        <c:lblOffset val="100"/>
        <c:noMultiLvlLbl val="0"/>
      </c:catAx>
      <c:valAx>
        <c:axId val="1942087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64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数据大屏!$B$14</c:f>
              <c:strCache>
                <c:ptCount val="1"/>
                <c:pt idx="0">
                  <c:v>南昌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数据大屏!$D$14:$Z$14</c:f>
              <c:numCache>
                <c:formatCode>0.00_ </c:formatCode>
                <c:ptCount val="23"/>
                <c:pt idx="0">
                  <c:v>0.814154780719704</c:v>
                </c:pt>
                <c:pt idx="1">
                  <c:v>0</c:v>
                </c:pt>
                <c:pt idx="2">
                  <c:v>0.5</c:v>
                </c:pt>
                <c:pt idx="3">
                  <c:v>0.197473515356081</c:v>
                </c:pt>
                <c:pt idx="4">
                  <c:v>0.106159895150721</c:v>
                </c:pt>
                <c:pt idx="5">
                  <c:v>0.562045454545455</c:v>
                </c:pt>
                <c:pt idx="6">
                  <c:v>0.161547014506589</c:v>
                </c:pt>
                <c:pt idx="7">
                  <c:v>0.640871260537111</c:v>
                </c:pt>
                <c:pt idx="8">
                  <c:v>0.714456391875747</c:v>
                </c:pt>
                <c:pt idx="9">
                  <c:v>0.600089113387857</c:v>
                </c:pt>
                <c:pt idx="10">
                  <c:v>0.878787878787879</c:v>
                </c:pt>
                <c:pt idx="11">
                  <c:v>0.258550444045269</c:v>
                </c:pt>
                <c:pt idx="12">
                  <c:v>0.255323428065603</c:v>
                </c:pt>
                <c:pt idx="13">
                  <c:v>0.425566858517609</c:v>
                </c:pt>
                <c:pt idx="14">
                  <c:v>0.403508771929825</c:v>
                </c:pt>
                <c:pt idx="15">
                  <c:v>0.501820298298584</c:v>
                </c:pt>
                <c:pt idx="16">
                  <c:v>0.621073961499493</c:v>
                </c:pt>
                <c:pt idx="17">
                  <c:v>0.145</c:v>
                </c:pt>
                <c:pt idx="18">
                  <c:v>0.413173652694611</c:v>
                </c:pt>
                <c:pt idx="19">
                  <c:v>0.470671037968349</c:v>
                </c:pt>
                <c:pt idx="20">
                  <c:v>0.550765143225699</c:v>
                </c:pt>
                <c:pt idx="21">
                  <c:v>0.135355800949007</c:v>
                </c:pt>
                <c:pt idx="22">
                  <c:v>0.401807767092333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64575"/>
        <c:axId val="170516751"/>
      </c:radarChart>
      <c:catAx>
        <c:axId val="1783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0516751"/>
        <c:crosses val="autoZero"/>
        <c:auto val="1"/>
        <c:lblAlgn val="ctr"/>
        <c:lblOffset val="100"/>
        <c:noMultiLvlLbl val="0"/>
      </c:catAx>
      <c:valAx>
        <c:axId val="17051675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645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数据大屏!$B$15</c:f>
              <c:strCache>
                <c:ptCount val="1"/>
                <c:pt idx="0">
                  <c:v>济南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数据大屏!$D$15:$Z$15</c:f>
              <c:numCache>
                <c:formatCode>0.00_ </c:formatCode>
                <c:ptCount val="23"/>
                <c:pt idx="0">
                  <c:v>0.123480775737153</c:v>
                </c:pt>
                <c:pt idx="1">
                  <c:v>0.361601884570082</c:v>
                </c:pt>
                <c:pt idx="2">
                  <c:v>0.8</c:v>
                </c:pt>
                <c:pt idx="3">
                  <c:v>0.35725027570765</c:v>
                </c:pt>
                <c:pt idx="4">
                  <c:v>0.146133682830931</c:v>
                </c:pt>
                <c:pt idx="5">
                  <c:v>0.685227272727273</c:v>
                </c:pt>
                <c:pt idx="6">
                  <c:v>0.389518637388985</c:v>
                </c:pt>
                <c:pt idx="7">
                  <c:v>0.870452925583336</c:v>
                </c:pt>
                <c:pt idx="8">
                  <c:v>1</c:v>
                </c:pt>
                <c:pt idx="9">
                  <c:v>0.578358832315255</c:v>
                </c:pt>
                <c:pt idx="10">
                  <c:v>0.833333333333333</c:v>
                </c:pt>
                <c:pt idx="11">
                  <c:v>0.564015044160946</c:v>
                </c:pt>
                <c:pt idx="12">
                  <c:v>0.274709260785506</c:v>
                </c:pt>
                <c:pt idx="13">
                  <c:v>0.439300571658842</c:v>
                </c:pt>
                <c:pt idx="14">
                  <c:v>0.564912280701754</c:v>
                </c:pt>
                <c:pt idx="15">
                  <c:v>0.501495848203377</c:v>
                </c:pt>
                <c:pt idx="16">
                  <c:v>0.490374873353597</c:v>
                </c:pt>
                <c:pt idx="17">
                  <c:v>0.805</c:v>
                </c:pt>
                <c:pt idx="18">
                  <c:v>0.464071856287425</c:v>
                </c:pt>
                <c:pt idx="19">
                  <c:v>0.7610900162074</c:v>
                </c:pt>
                <c:pt idx="20">
                  <c:v>0.29810262449421</c:v>
                </c:pt>
                <c:pt idx="21">
                  <c:v>0.103789816921574</c:v>
                </c:pt>
                <c:pt idx="22">
                  <c:v>0.517035402105558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78031"/>
        <c:axId val="414762607"/>
      </c:radarChart>
      <c:catAx>
        <c:axId val="1783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4762607"/>
        <c:crosses val="autoZero"/>
        <c:auto val="1"/>
        <c:lblAlgn val="ctr"/>
        <c:lblOffset val="100"/>
        <c:noMultiLvlLbl val="0"/>
      </c:catAx>
      <c:valAx>
        <c:axId val="41476260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780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数据大屏!$B$16</c:f>
              <c:strCache>
                <c:ptCount val="1"/>
                <c:pt idx="0">
                  <c:v>郑州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20000"/>
                      <a:lumOff val="8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数据大屏!$D$16:$Z$16</c:f>
              <c:numCache>
                <c:formatCode>0.00_ </c:formatCode>
                <c:ptCount val="23"/>
                <c:pt idx="0">
                  <c:v>0.0441146451328124</c:v>
                </c:pt>
                <c:pt idx="1">
                  <c:v>0.202591283863369</c:v>
                </c:pt>
                <c:pt idx="2">
                  <c:v>0.6</c:v>
                </c:pt>
                <c:pt idx="3">
                  <c:v>0.39932493399726</c:v>
                </c:pt>
                <c:pt idx="4">
                  <c:v>0.211882918304937</c:v>
                </c:pt>
                <c:pt idx="5">
                  <c:v>0.570454545454546</c:v>
                </c:pt>
                <c:pt idx="6">
                  <c:v>0.300081903019056</c:v>
                </c:pt>
                <c:pt idx="7">
                  <c:v>0.827106701442865</c:v>
                </c:pt>
                <c:pt idx="8">
                  <c:v>0.756571087216248</c:v>
                </c:pt>
                <c:pt idx="9">
                  <c:v>0.751048542563207</c:v>
                </c:pt>
                <c:pt idx="10">
                  <c:v>0.863636363636364</c:v>
                </c:pt>
                <c:pt idx="11">
                  <c:v>0.314329035136878</c:v>
                </c:pt>
                <c:pt idx="12">
                  <c:v>0.43375380706935</c:v>
                </c:pt>
                <c:pt idx="13">
                  <c:v>0.317830285337076</c:v>
                </c:pt>
                <c:pt idx="14">
                  <c:v>0.698245614035088</c:v>
                </c:pt>
                <c:pt idx="15">
                  <c:v>0.354086673001848</c:v>
                </c:pt>
                <c:pt idx="16">
                  <c:v>0.285714285714286</c:v>
                </c:pt>
                <c:pt idx="17">
                  <c:v>0.555</c:v>
                </c:pt>
                <c:pt idx="18">
                  <c:v>0.679640718562874</c:v>
                </c:pt>
                <c:pt idx="19">
                  <c:v>0.606444158213496</c:v>
                </c:pt>
                <c:pt idx="20">
                  <c:v>0.353615217509891</c:v>
                </c:pt>
                <c:pt idx="21">
                  <c:v>0.173666646934099</c:v>
                </c:pt>
                <c:pt idx="22">
                  <c:v>0.573247849773153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96143"/>
        <c:axId val="414759727"/>
      </c:radarChart>
      <c:catAx>
        <c:axId val="42269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4759727"/>
        <c:crosses val="autoZero"/>
        <c:auto val="1"/>
        <c:lblAlgn val="ctr"/>
        <c:lblOffset val="100"/>
        <c:noMultiLvlLbl val="0"/>
      </c:catAx>
      <c:valAx>
        <c:axId val="41475972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26961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数据大屏!$B$17</c:f>
              <c:strCache>
                <c:ptCount val="1"/>
                <c:pt idx="0">
                  <c:v>武汉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数据大屏!$D$17:$Z$17</c:f>
              <c:numCache>
                <c:formatCode>0.00_ </c:formatCode>
                <c:ptCount val="23"/>
                <c:pt idx="0">
                  <c:v>0.491962975386497</c:v>
                </c:pt>
                <c:pt idx="1">
                  <c:v>0.285041224970554</c:v>
                </c:pt>
                <c:pt idx="2">
                  <c:v>1</c:v>
                </c:pt>
                <c:pt idx="3">
                  <c:v>0.567289376065234</c:v>
                </c:pt>
                <c:pt idx="4">
                  <c:v>0.457186544342508</c:v>
                </c:pt>
                <c:pt idx="5">
                  <c:v>0.882272727272727</c:v>
                </c:pt>
                <c:pt idx="6">
                  <c:v>0.404519979325473</c:v>
                </c:pt>
                <c:pt idx="7">
                  <c:v>0.642656272393729</c:v>
                </c:pt>
                <c:pt idx="8">
                  <c:v>0.65531660692951</c:v>
                </c:pt>
                <c:pt idx="9">
                  <c:v>0.210951354809421</c:v>
                </c:pt>
                <c:pt idx="10">
                  <c:v>0.984848484848485</c:v>
                </c:pt>
                <c:pt idx="11">
                  <c:v>0.621887276931753</c:v>
                </c:pt>
                <c:pt idx="12">
                  <c:v>0.411883579182022</c:v>
                </c:pt>
                <c:pt idx="13">
                  <c:v>0.441916854840031</c:v>
                </c:pt>
                <c:pt idx="14">
                  <c:v>0.831578947368421</c:v>
                </c:pt>
                <c:pt idx="15">
                  <c:v>0.595100520702845</c:v>
                </c:pt>
                <c:pt idx="16">
                  <c:v>0.534954407294833</c:v>
                </c:pt>
                <c:pt idx="17">
                  <c:v>0.795</c:v>
                </c:pt>
                <c:pt idx="18">
                  <c:v>1</c:v>
                </c:pt>
                <c:pt idx="19">
                  <c:v>0.672325803141813</c:v>
                </c:pt>
                <c:pt idx="20">
                  <c:v>1</c:v>
                </c:pt>
                <c:pt idx="21">
                  <c:v>0.491305651432022</c:v>
                </c:pt>
                <c:pt idx="22">
                  <c:v>0.600889869847776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36575"/>
        <c:axId val="414751087"/>
      </c:radarChart>
      <c:catAx>
        <c:axId val="16563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4751087"/>
        <c:crosses val="autoZero"/>
        <c:auto val="1"/>
        <c:lblAlgn val="ctr"/>
        <c:lblOffset val="100"/>
        <c:noMultiLvlLbl val="0"/>
      </c:catAx>
      <c:valAx>
        <c:axId val="4147510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63657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数据大屏!$B$18</c:f>
              <c:strCache>
                <c:ptCount val="1"/>
                <c:pt idx="0">
                  <c:v>长沙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数据大屏!$D$18:$Z$18</c:f>
              <c:numCache>
                <c:formatCode>0.00_ </c:formatCode>
                <c:ptCount val="23"/>
                <c:pt idx="0">
                  <c:v>0.659292756554348</c:v>
                </c:pt>
                <c:pt idx="1">
                  <c:v>0.134275618374558</c:v>
                </c:pt>
                <c:pt idx="2">
                  <c:v>0.5</c:v>
                </c:pt>
                <c:pt idx="3">
                  <c:v>0.41870801724426</c:v>
                </c:pt>
                <c:pt idx="4">
                  <c:v>0.257536041939712</c:v>
                </c:pt>
                <c:pt idx="5">
                  <c:v>0.794772727272727</c:v>
                </c:pt>
                <c:pt idx="6">
                  <c:v>0.32743830492443</c:v>
                </c:pt>
                <c:pt idx="7">
                  <c:v>0.716339920311103</c:v>
                </c:pt>
                <c:pt idx="8">
                  <c:v>0.784050179211469</c:v>
                </c:pt>
                <c:pt idx="9">
                  <c:v>0.559279368020307</c:v>
                </c:pt>
                <c:pt idx="10">
                  <c:v>0.818181818181818</c:v>
                </c:pt>
                <c:pt idx="11">
                  <c:v>0.246085599196794</c:v>
                </c:pt>
                <c:pt idx="12">
                  <c:v>0.188724431903763</c:v>
                </c:pt>
                <c:pt idx="13">
                  <c:v>0.3318029156626</c:v>
                </c:pt>
                <c:pt idx="14">
                  <c:v>0.743859649122807</c:v>
                </c:pt>
                <c:pt idx="15">
                  <c:v>0.745189854581671</c:v>
                </c:pt>
                <c:pt idx="16">
                  <c:v>0.866261398176292</c:v>
                </c:pt>
                <c:pt idx="17">
                  <c:v>0.761666666666667</c:v>
                </c:pt>
                <c:pt idx="18">
                  <c:v>0.676646706586826</c:v>
                </c:pt>
                <c:pt idx="19">
                  <c:v>0.719454567987022</c:v>
                </c:pt>
                <c:pt idx="20">
                  <c:v>0.463944410395295</c:v>
                </c:pt>
                <c:pt idx="21">
                  <c:v>0.265243324275929</c:v>
                </c:pt>
                <c:pt idx="22">
                  <c:v>0.635959150069193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37311"/>
        <c:axId val="414757807"/>
      </c:radarChart>
      <c:catAx>
        <c:axId val="20690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4757807"/>
        <c:crosses val="autoZero"/>
        <c:auto val="1"/>
        <c:lblAlgn val="ctr"/>
        <c:lblOffset val="100"/>
        <c:noMultiLvlLbl val="0"/>
      </c:catAx>
      <c:valAx>
        <c:axId val="41475780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90373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数据大屏!$B$19</c:f>
              <c:strCache>
                <c:ptCount val="1"/>
                <c:pt idx="0">
                  <c:v>广州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数据大屏!$D$19:$Z$19</c:f>
              <c:numCache>
                <c:formatCode>0.00_ </c:formatCode>
                <c:ptCount val="23"/>
                <c:pt idx="0">
                  <c:v>0.407758436316614</c:v>
                </c:pt>
                <c:pt idx="1">
                  <c:v>0.34982332155477</c:v>
                </c:pt>
                <c:pt idx="2">
                  <c:v>1</c:v>
                </c:pt>
                <c:pt idx="3">
                  <c:v>0.918691307689737</c:v>
                </c:pt>
                <c:pt idx="4">
                  <c:v>1</c:v>
                </c:pt>
                <c:pt idx="5">
                  <c:v>0.899090909090909</c:v>
                </c:pt>
                <c:pt idx="6">
                  <c:v>0.499391158691937</c:v>
                </c:pt>
                <c:pt idx="7">
                  <c:v>0.765486725663717</c:v>
                </c:pt>
                <c:pt idx="8">
                  <c:v>0.878434886499402</c:v>
                </c:pt>
                <c:pt idx="9">
                  <c:v>0.209920639799786</c:v>
                </c:pt>
                <c:pt idx="10">
                  <c:v>1</c:v>
                </c:pt>
                <c:pt idx="11">
                  <c:v>0.616690918590777</c:v>
                </c:pt>
                <c:pt idx="12">
                  <c:v>0.69811320754717</c:v>
                </c:pt>
                <c:pt idx="13">
                  <c:v>0.176875600402726</c:v>
                </c:pt>
                <c:pt idx="14">
                  <c:v>1</c:v>
                </c:pt>
                <c:pt idx="15">
                  <c:v>0.743725317503199</c:v>
                </c:pt>
                <c:pt idx="16">
                  <c:v>0.533941236068896</c:v>
                </c:pt>
                <c:pt idx="17">
                  <c:v>0.845</c:v>
                </c:pt>
                <c:pt idx="18">
                  <c:v>0.805389221556886</c:v>
                </c:pt>
                <c:pt idx="19">
                  <c:v>0.616809755308866</c:v>
                </c:pt>
                <c:pt idx="20">
                  <c:v>0.716322948520894</c:v>
                </c:pt>
                <c:pt idx="21">
                  <c:v>0.564538156919316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453455"/>
        <c:axId val="1899807775"/>
      </c:radarChart>
      <c:catAx>
        <c:axId val="17594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07775"/>
        <c:crosses val="autoZero"/>
        <c:auto val="1"/>
        <c:lblAlgn val="ctr"/>
        <c:lblOffset val="100"/>
        <c:noMultiLvlLbl val="0"/>
      </c:catAx>
      <c:valAx>
        <c:axId val="18998077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94534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数据大屏!$B$20</c:f>
              <c:strCache>
                <c:ptCount val="1"/>
                <c:pt idx="0">
                  <c:v>南宁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数据大屏!$D$20:$Z$20</c:f>
              <c:numCache>
                <c:formatCode>0.00_ </c:formatCode>
                <c:ptCount val="23"/>
                <c:pt idx="0">
                  <c:v>0.85613384845336</c:v>
                </c:pt>
                <c:pt idx="1">
                  <c:v>0.227326266195524</c:v>
                </c:pt>
                <c:pt idx="2">
                  <c:v>0.6</c:v>
                </c:pt>
                <c:pt idx="3">
                  <c:v>0.146342278514855</c:v>
                </c:pt>
                <c:pt idx="4">
                  <c:v>0.103473132372215</c:v>
                </c:pt>
                <c:pt idx="5">
                  <c:v>0.294545454545455</c:v>
                </c:pt>
                <c:pt idx="6">
                  <c:v>0.0678000102042844</c:v>
                </c:pt>
                <c:pt idx="7">
                  <c:v>0.651776576524697</c:v>
                </c:pt>
                <c:pt idx="8">
                  <c:v>0.239545997610514</c:v>
                </c:pt>
                <c:pt idx="9">
                  <c:v>0.760060892676905</c:v>
                </c:pt>
                <c:pt idx="10">
                  <c:v>0.636363636363636</c:v>
                </c:pt>
                <c:pt idx="11">
                  <c:v>0.224884992693094</c:v>
                </c:pt>
                <c:pt idx="12">
                  <c:v>0.205348606572066</c:v>
                </c:pt>
                <c:pt idx="13">
                  <c:v>0.25727311101962</c:v>
                </c:pt>
                <c:pt idx="14">
                  <c:v>0.487719298245614</c:v>
                </c:pt>
                <c:pt idx="15">
                  <c:v>0.614353524031346</c:v>
                </c:pt>
                <c:pt idx="16">
                  <c:v>0.652482269503546</c:v>
                </c:pt>
                <c:pt idx="17">
                  <c:v>0.111666666666667</c:v>
                </c:pt>
                <c:pt idx="18">
                  <c:v>0.344311377245509</c:v>
                </c:pt>
                <c:pt idx="19">
                  <c:v>0.637080449922791</c:v>
                </c:pt>
                <c:pt idx="20">
                  <c:v>0.464439531383868</c:v>
                </c:pt>
                <c:pt idx="21">
                  <c:v>0.0216838194798845</c:v>
                </c:pt>
                <c:pt idx="22">
                  <c:v>0.304500148895545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2831"/>
        <c:axId val="1899803455"/>
      </c:radarChart>
      <c:catAx>
        <c:axId val="190132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03455"/>
        <c:crosses val="autoZero"/>
        <c:auto val="1"/>
        <c:lblAlgn val="ctr"/>
        <c:lblOffset val="100"/>
        <c:noMultiLvlLbl val="0"/>
      </c:catAx>
      <c:valAx>
        <c:axId val="18998034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3228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数据大屏!$B$21</c:f>
              <c:strCache>
                <c:ptCount val="1"/>
                <c:pt idx="0">
                  <c:v>海口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数据大屏!$D$21:$Z$21</c:f>
              <c:numCache>
                <c:formatCode>0.00_ </c:formatCode>
                <c:ptCount val="23"/>
                <c:pt idx="0">
                  <c:v>0.438016675129841</c:v>
                </c:pt>
                <c:pt idx="1">
                  <c:v>0.0824499411071849</c:v>
                </c:pt>
                <c:pt idx="2">
                  <c:v>0.4</c:v>
                </c:pt>
                <c:pt idx="3">
                  <c:v>0.043946128396217</c:v>
                </c:pt>
                <c:pt idx="4">
                  <c:v>0.0122324159021407</c:v>
                </c:pt>
                <c:pt idx="5">
                  <c:v>0.355</c:v>
                </c:pt>
                <c:pt idx="6">
                  <c:v>0.238714079691203</c:v>
                </c:pt>
                <c:pt idx="7">
                  <c:v>0.562173337576477</c:v>
                </c:pt>
                <c:pt idx="8">
                  <c:v>0.499402628434886</c:v>
                </c:pt>
                <c:pt idx="9">
                  <c:v>0.749674749553758</c:v>
                </c:pt>
                <c:pt idx="10">
                  <c:v>0.484848484848485</c:v>
                </c:pt>
                <c:pt idx="11">
                  <c:v>0.229559607483705</c:v>
                </c:pt>
                <c:pt idx="12">
                  <c:v>0.133957414796185</c:v>
                </c:pt>
                <c:pt idx="13">
                  <c:v>0.341369270506469</c:v>
                </c:pt>
                <c:pt idx="14">
                  <c:v>0.424561403508772</c:v>
                </c:pt>
                <c:pt idx="15">
                  <c:v>0.529520696945608</c:v>
                </c:pt>
                <c:pt idx="16">
                  <c:v>0.481256332320162</c:v>
                </c:pt>
                <c:pt idx="17">
                  <c:v>0.545</c:v>
                </c:pt>
                <c:pt idx="18">
                  <c:v>0.161676646706587</c:v>
                </c:pt>
                <c:pt idx="19">
                  <c:v>0.691449109169005</c:v>
                </c:pt>
                <c:pt idx="20">
                  <c:v>0.0668875404712474</c:v>
                </c:pt>
                <c:pt idx="21">
                  <c:v>0.038482523861789</c:v>
                </c:pt>
                <c:pt idx="22">
                  <c:v>0.303589258500184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018671"/>
        <c:axId val="1899805855"/>
      </c:radarChart>
      <c:catAx>
        <c:axId val="190701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05855"/>
        <c:crosses val="autoZero"/>
        <c:auto val="1"/>
        <c:lblAlgn val="ctr"/>
        <c:lblOffset val="100"/>
        <c:noMultiLvlLbl val="0"/>
      </c:catAx>
      <c:valAx>
        <c:axId val="18998058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70186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数据大屏!$B$4</c:f>
              <c:strCache>
                <c:ptCount val="1"/>
                <c:pt idx="0">
                  <c:v>石家庄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0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数据大屏!$D$4:$Z$4</c:f>
              <c:numCache>
                <c:formatCode>0.00_ </c:formatCode>
                <c:ptCount val="23"/>
                <c:pt idx="0">
                  <c:v>0.0846145296684322</c:v>
                </c:pt>
                <c:pt idx="1">
                  <c:v>0.27208480565371</c:v>
                </c:pt>
                <c:pt idx="2">
                  <c:v>0.6</c:v>
                </c:pt>
                <c:pt idx="3">
                  <c:v>0.192093038799586</c:v>
                </c:pt>
                <c:pt idx="4">
                  <c:v>0.0478374836173001</c:v>
                </c:pt>
                <c:pt idx="5">
                  <c:v>0.3625</c:v>
                </c:pt>
                <c:pt idx="6">
                  <c:v>0.0775232376532069</c:v>
                </c:pt>
                <c:pt idx="7">
                  <c:v>0.883565520634614</c:v>
                </c:pt>
                <c:pt idx="8">
                  <c:v>0.718936678614098</c:v>
                </c:pt>
                <c:pt idx="9">
                  <c:v>0.711056501131161</c:v>
                </c:pt>
                <c:pt idx="10">
                  <c:v>0.651515151515151</c:v>
                </c:pt>
                <c:pt idx="11">
                  <c:v>0.120190398301105</c:v>
                </c:pt>
                <c:pt idx="12">
                  <c:v>0.097916498504207</c:v>
                </c:pt>
                <c:pt idx="13">
                  <c:v>0.273261299289714</c:v>
                </c:pt>
                <c:pt idx="14">
                  <c:v>0.410526315789474</c:v>
                </c:pt>
                <c:pt idx="15">
                  <c:v>0.216481654998867</c:v>
                </c:pt>
                <c:pt idx="16">
                  <c:v>0</c:v>
                </c:pt>
                <c:pt idx="17">
                  <c:v>0.461666666666667</c:v>
                </c:pt>
                <c:pt idx="18">
                  <c:v>0.622754491017964</c:v>
                </c:pt>
                <c:pt idx="19">
                  <c:v>0.605892919078982</c:v>
                </c:pt>
                <c:pt idx="20">
                  <c:v>0.371016650569084</c:v>
                </c:pt>
                <c:pt idx="21">
                  <c:v>0.0664925873675965</c:v>
                </c:pt>
                <c:pt idx="22">
                  <c:v>0.357174137719621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409871"/>
        <c:axId val="1942087439"/>
      </c:radarChart>
      <c:catAx>
        <c:axId val="208240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42087439"/>
        <c:crosses val="autoZero"/>
        <c:auto val="1"/>
        <c:lblAlgn val="ctr"/>
        <c:lblOffset val="100"/>
        <c:noMultiLvlLbl val="0"/>
      </c:catAx>
      <c:valAx>
        <c:axId val="194208743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240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数据大屏!$B$22</c:f>
              <c:strCache>
                <c:ptCount val="1"/>
                <c:pt idx="0">
                  <c:v>成都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数据大屏!$D$22:$Z$22</c:f>
              <c:numCache>
                <c:formatCode>0.00_ </c:formatCode>
                <c:ptCount val="23"/>
                <c:pt idx="0">
                  <c:v>0.404827722641153</c:v>
                </c:pt>
                <c:pt idx="1">
                  <c:v>0.486454652532391</c:v>
                </c:pt>
                <c:pt idx="2">
                  <c:v>1</c:v>
                </c:pt>
                <c:pt idx="3">
                  <c:v>0.64081141596765</c:v>
                </c:pt>
                <c:pt idx="4">
                  <c:v>0.637833114897335</c:v>
                </c:pt>
                <c:pt idx="5">
                  <c:v>0.7025</c:v>
                </c:pt>
                <c:pt idx="6">
                  <c:v>0.536164144772595</c:v>
                </c:pt>
                <c:pt idx="7">
                  <c:v>0.412059580630176</c:v>
                </c:pt>
                <c:pt idx="8">
                  <c:v>0.562724014336918</c:v>
                </c:pt>
                <c:pt idx="9">
                  <c:v>0.213341146387009</c:v>
                </c:pt>
                <c:pt idx="10">
                  <c:v>0.96969696969697</c:v>
                </c:pt>
                <c:pt idx="11">
                  <c:v>0.412347725078546</c:v>
                </c:pt>
                <c:pt idx="12">
                  <c:v>0.516348480764017</c:v>
                </c:pt>
                <c:pt idx="13">
                  <c:v>0.322111588769088</c:v>
                </c:pt>
                <c:pt idx="14">
                  <c:v>0.968421052631579</c:v>
                </c:pt>
                <c:pt idx="15">
                  <c:v>0.876390410609238</c:v>
                </c:pt>
                <c:pt idx="16">
                  <c:v>0.734549138804458</c:v>
                </c:pt>
                <c:pt idx="17">
                  <c:v>0.945</c:v>
                </c:pt>
                <c:pt idx="18">
                  <c:v>0.733532934131737</c:v>
                </c:pt>
                <c:pt idx="19">
                  <c:v>0.837057317513142</c:v>
                </c:pt>
                <c:pt idx="20">
                  <c:v>0.874856004184302</c:v>
                </c:pt>
                <c:pt idx="21">
                  <c:v>0.548720136518771</c:v>
                </c:pt>
                <c:pt idx="22">
                  <c:v>0.825529455042304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71359"/>
        <c:axId val="1899798655"/>
      </c:radarChart>
      <c:catAx>
        <c:axId val="180927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798655"/>
        <c:crosses val="autoZero"/>
        <c:auto val="1"/>
        <c:lblAlgn val="ctr"/>
        <c:lblOffset val="100"/>
        <c:noMultiLvlLbl val="0"/>
      </c:catAx>
      <c:valAx>
        <c:axId val="1899798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2713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数据大屏!$B$23</c:f>
              <c:strCache>
                <c:ptCount val="1"/>
                <c:pt idx="0">
                  <c:v>贵阳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数据大屏!$D$23:$Z$23</c:f>
              <c:numCache>
                <c:formatCode>0.00_ </c:formatCode>
                <c:ptCount val="23"/>
                <c:pt idx="0">
                  <c:v>0.475426170212553</c:v>
                </c:pt>
                <c:pt idx="1">
                  <c:v>0.0694935217903416</c:v>
                </c:pt>
                <c:pt idx="2">
                  <c:v>0.6</c:v>
                </c:pt>
                <c:pt idx="3">
                  <c:v>0.132640443805768</c:v>
                </c:pt>
                <c:pt idx="4">
                  <c:v>0.146570554827436</c:v>
                </c:pt>
                <c:pt idx="5">
                  <c:v>0.514545454545455</c:v>
                </c:pt>
                <c:pt idx="6">
                  <c:v>0.260413140819937</c:v>
                </c:pt>
                <c:pt idx="7">
                  <c:v>0.345019868243437</c:v>
                </c:pt>
                <c:pt idx="8">
                  <c:v>0.327658303464755</c:v>
                </c:pt>
                <c:pt idx="9">
                  <c:v>0.513310683994542</c:v>
                </c:pt>
                <c:pt idx="10">
                  <c:v>0.803030303030303</c:v>
                </c:pt>
                <c:pt idx="11">
                  <c:v>0.178161138078727</c:v>
                </c:pt>
                <c:pt idx="12">
                  <c:v>0.0829410079010931</c:v>
                </c:pt>
                <c:pt idx="13">
                  <c:v>0.220139148719333</c:v>
                </c:pt>
                <c:pt idx="14">
                  <c:v>0.403508771929825</c:v>
                </c:pt>
                <c:pt idx="15">
                  <c:v>0.386260699393859</c:v>
                </c:pt>
                <c:pt idx="16">
                  <c:v>0.332320162107396</c:v>
                </c:pt>
                <c:pt idx="17">
                  <c:v>0.145</c:v>
                </c:pt>
                <c:pt idx="18">
                  <c:v>0.341317365269461</c:v>
                </c:pt>
                <c:pt idx="19">
                  <c:v>0.545278555395923</c:v>
                </c:pt>
                <c:pt idx="20">
                  <c:v>0.711206163502235</c:v>
                </c:pt>
                <c:pt idx="21">
                  <c:v>0.0704361627385049</c:v>
                </c:pt>
                <c:pt idx="22">
                  <c:v>0.316692066494999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90383"/>
        <c:axId val="1899802015"/>
      </c:radarChart>
      <c:catAx>
        <c:axId val="18092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02015"/>
        <c:crosses val="autoZero"/>
        <c:auto val="1"/>
        <c:lblAlgn val="ctr"/>
        <c:lblOffset val="100"/>
        <c:noMultiLvlLbl val="0"/>
      </c:catAx>
      <c:valAx>
        <c:axId val="189980201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29038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数据大屏!$B$24</c:f>
              <c:strCache>
                <c:ptCount val="1"/>
                <c:pt idx="0">
                  <c:v>昆明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1">
                      <a:lumMod val="50000"/>
                      <a:lumOff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数据大屏!$D$24:$Z$24</c:f>
              <c:numCache>
                <c:formatCode>0.00_ </c:formatCode>
                <c:ptCount val="23"/>
                <c:pt idx="0">
                  <c:v>0.389636530816219</c:v>
                </c:pt>
                <c:pt idx="1">
                  <c:v>0.137220259128386</c:v>
                </c:pt>
                <c:pt idx="2">
                  <c:v>0.4</c:v>
                </c:pt>
                <c:pt idx="3">
                  <c:v>0.216589245730709</c:v>
                </c:pt>
                <c:pt idx="4">
                  <c:v>0.152686762778506</c:v>
                </c:pt>
                <c:pt idx="5">
                  <c:v>0.474545454545454</c:v>
                </c:pt>
                <c:pt idx="6">
                  <c:v>0.123917070051265</c:v>
                </c:pt>
                <c:pt idx="7">
                  <c:v>0.584876736377401</c:v>
                </c:pt>
                <c:pt idx="8">
                  <c:v>0.820489844683393</c:v>
                </c:pt>
                <c:pt idx="9">
                  <c:v>0.453167584230442</c:v>
                </c:pt>
                <c:pt idx="10">
                  <c:v>0.621212121212121</c:v>
                </c:pt>
                <c:pt idx="11">
                  <c:v>0.237298009853694</c:v>
                </c:pt>
                <c:pt idx="12">
                  <c:v>0.178979316789881</c:v>
                </c:pt>
                <c:pt idx="13">
                  <c:v>0.222245022899003</c:v>
                </c:pt>
                <c:pt idx="14">
                  <c:v>0.508771929824561</c:v>
                </c:pt>
                <c:pt idx="15">
                  <c:v>0.429207568830878</c:v>
                </c:pt>
                <c:pt idx="16">
                  <c:v>0.205673758865248</c:v>
                </c:pt>
                <c:pt idx="17">
                  <c:v>0.795</c:v>
                </c:pt>
                <c:pt idx="18">
                  <c:v>0.511976047904192</c:v>
                </c:pt>
                <c:pt idx="19">
                  <c:v>0.680271468151228</c:v>
                </c:pt>
                <c:pt idx="20">
                  <c:v>0.574639729688969</c:v>
                </c:pt>
                <c:pt idx="21">
                  <c:v>0.0337718883539617</c:v>
                </c:pt>
                <c:pt idx="22">
                  <c:v>0.400791773959045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93919"/>
        <c:axId val="1198965567"/>
      </c:radarChart>
      <c:catAx>
        <c:axId val="18112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98965567"/>
        <c:crosses val="autoZero"/>
        <c:auto val="1"/>
        <c:lblAlgn val="ctr"/>
        <c:lblOffset val="100"/>
        <c:noMultiLvlLbl val="0"/>
      </c:catAx>
      <c:valAx>
        <c:axId val="1198965567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2939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数据大屏!$B$25</c:f>
              <c:strCache>
                <c:ptCount val="1"/>
                <c:pt idx="0">
                  <c:v>拉萨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数据大屏!$D$25:$Z$25</c:f>
              <c:numCache>
                <c:formatCode>0.00_ </c:formatCode>
                <c:ptCount val="23"/>
                <c:pt idx="0">
                  <c:v>0.888616553677431</c:v>
                </c:pt>
                <c:pt idx="1">
                  <c:v>0.369846878680801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0.0499999999999999</c:v>
                </c:pt>
                <c:pt idx="6">
                  <c:v>0</c:v>
                </c:pt>
                <c:pt idx="7">
                  <c:v>0.620975628007226</c:v>
                </c:pt>
                <c:pt idx="8">
                  <c:v>0</c:v>
                </c:pt>
                <c:pt idx="9">
                  <c:v>0.751764803871652</c:v>
                </c:pt>
                <c:pt idx="10">
                  <c:v>0</c:v>
                </c:pt>
                <c:pt idx="11">
                  <c:v>0.311180814571247</c:v>
                </c:pt>
                <c:pt idx="12">
                  <c:v>0.50624565030499</c:v>
                </c:pt>
                <c:pt idx="13">
                  <c:v>0.359776459406715</c:v>
                </c:pt>
                <c:pt idx="14">
                  <c:v>0.0105263157894737</c:v>
                </c:pt>
                <c:pt idx="15">
                  <c:v>0.392913556610163</c:v>
                </c:pt>
                <c:pt idx="16">
                  <c:v>0.42451874366768</c:v>
                </c:pt>
                <c:pt idx="17">
                  <c:v>0.911666666666667</c:v>
                </c:pt>
                <c:pt idx="18">
                  <c:v>0</c:v>
                </c:pt>
                <c:pt idx="19">
                  <c:v>0.776103465136322</c:v>
                </c:pt>
                <c:pt idx="20">
                  <c:v>0.0513828411537635</c:v>
                </c:pt>
                <c:pt idx="21">
                  <c:v>0.00454007585318301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47199"/>
        <c:axId val="1912385135"/>
      </c:radarChart>
      <c:catAx>
        <c:axId val="19022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12385135"/>
        <c:crosses val="autoZero"/>
        <c:auto val="1"/>
        <c:lblAlgn val="ctr"/>
        <c:lblOffset val="100"/>
        <c:noMultiLvlLbl val="0"/>
      </c:catAx>
      <c:valAx>
        <c:axId val="1912385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24719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数据大屏!$B$26</c:f>
              <c:strCache>
                <c:ptCount val="1"/>
                <c:pt idx="0">
                  <c:v>西安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数据大屏!$D$26:$Z$26</c:f>
              <c:numCache>
                <c:formatCode>0.00_ </c:formatCode>
                <c:ptCount val="23"/>
                <c:pt idx="0">
                  <c:v>0.0869369602591265</c:v>
                </c:pt>
                <c:pt idx="1">
                  <c:v>0.367491166077738</c:v>
                </c:pt>
                <c:pt idx="2">
                  <c:v>1</c:v>
                </c:pt>
                <c:pt idx="3">
                  <c:v>0.332386458577014</c:v>
                </c:pt>
                <c:pt idx="4">
                  <c:v>0.445609436435124</c:v>
                </c:pt>
                <c:pt idx="5">
                  <c:v>0.825</c:v>
                </c:pt>
                <c:pt idx="6">
                  <c:v>0.302997461436126</c:v>
                </c:pt>
                <c:pt idx="7">
                  <c:v>0.539007930895444</c:v>
                </c:pt>
                <c:pt idx="8">
                  <c:v>0.242234169653524</c:v>
                </c:pt>
                <c:pt idx="9">
                  <c:v>0.362538826672544</c:v>
                </c:pt>
                <c:pt idx="10">
                  <c:v>0.909090909090909</c:v>
                </c:pt>
                <c:pt idx="11">
                  <c:v>0.471180623211719</c:v>
                </c:pt>
                <c:pt idx="12">
                  <c:v>0.210673060509133</c:v>
                </c:pt>
                <c:pt idx="13">
                  <c:v>0.250833088586894</c:v>
                </c:pt>
                <c:pt idx="14">
                  <c:v>0.768421052631579</c:v>
                </c:pt>
                <c:pt idx="15">
                  <c:v>0.522879507948095</c:v>
                </c:pt>
                <c:pt idx="16">
                  <c:v>0.355623100303951</c:v>
                </c:pt>
                <c:pt idx="17">
                  <c:v>1</c:v>
                </c:pt>
                <c:pt idx="18">
                  <c:v>0.745508982035928</c:v>
                </c:pt>
                <c:pt idx="19">
                  <c:v>0.650068859578078</c:v>
                </c:pt>
                <c:pt idx="20">
                  <c:v>0.919779489861732</c:v>
                </c:pt>
                <c:pt idx="21">
                  <c:v>0.287461623753583</c:v>
                </c:pt>
                <c:pt idx="22">
                  <c:v>0.509590624835777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50447"/>
        <c:axId val="1912389935"/>
      </c:radarChart>
      <c:catAx>
        <c:axId val="190225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12389935"/>
        <c:crosses val="autoZero"/>
        <c:auto val="1"/>
        <c:lblAlgn val="ctr"/>
        <c:lblOffset val="100"/>
        <c:noMultiLvlLbl val="0"/>
      </c:catAx>
      <c:valAx>
        <c:axId val="19123899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2504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数据大屏!$B$27</c:f>
              <c:strCache>
                <c:ptCount val="1"/>
                <c:pt idx="0">
                  <c:v>兰州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数据大屏!$D$27:$Z$27</c:f>
              <c:numCache>
                <c:formatCode>0.00_ </c:formatCode>
                <c:ptCount val="23"/>
                <c:pt idx="0">
                  <c:v>0</c:v>
                </c:pt>
                <c:pt idx="1">
                  <c:v>0.0459363957597173</c:v>
                </c:pt>
                <c:pt idx="2">
                  <c:v>0.6</c:v>
                </c:pt>
                <c:pt idx="3">
                  <c:v>0.08318016241687</c:v>
                </c:pt>
                <c:pt idx="4">
                  <c:v>0.180428134556575</c:v>
                </c:pt>
                <c:pt idx="5">
                  <c:v>0.425909090909091</c:v>
                </c:pt>
                <c:pt idx="6">
                  <c:v>0.147601065247227</c:v>
                </c:pt>
                <c:pt idx="7">
                  <c:v>0.578614345306014</c:v>
                </c:pt>
                <c:pt idx="8">
                  <c:v>0.765531660692951</c:v>
                </c:pt>
                <c:pt idx="9">
                  <c:v>0.51793834859045</c:v>
                </c:pt>
                <c:pt idx="10">
                  <c:v>0.545454545454545</c:v>
                </c:pt>
                <c:pt idx="11">
                  <c:v>0.311786052840817</c:v>
                </c:pt>
                <c:pt idx="12">
                  <c:v>0.0265305447073336</c:v>
                </c:pt>
                <c:pt idx="13">
                  <c:v>0.47432033430333</c:v>
                </c:pt>
                <c:pt idx="14">
                  <c:v>0.424561403508772</c:v>
                </c:pt>
                <c:pt idx="15">
                  <c:v>0.276382516602104</c:v>
                </c:pt>
                <c:pt idx="16">
                  <c:v>0.106382978723404</c:v>
                </c:pt>
                <c:pt idx="17">
                  <c:v>0.278333333333333</c:v>
                </c:pt>
                <c:pt idx="18">
                  <c:v>0.260479041916168</c:v>
                </c:pt>
                <c:pt idx="19">
                  <c:v>0.71137123015337</c:v>
                </c:pt>
                <c:pt idx="20">
                  <c:v>0.198953282783716</c:v>
                </c:pt>
                <c:pt idx="21">
                  <c:v>0.00258996303851516</c:v>
                </c:pt>
                <c:pt idx="22">
                  <c:v>0.27564944733477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43711"/>
        <c:axId val="1912380815"/>
      </c:radarChart>
      <c:catAx>
        <c:axId val="19013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12380815"/>
        <c:crosses val="autoZero"/>
        <c:auto val="1"/>
        <c:lblAlgn val="ctr"/>
        <c:lblOffset val="100"/>
        <c:noMultiLvlLbl val="0"/>
      </c:catAx>
      <c:valAx>
        <c:axId val="191238081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34371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数据大屏!$B$28</c:f>
              <c:strCache>
                <c:ptCount val="1"/>
                <c:pt idx="0">
                  <c:v>西宁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20000"/>
                      <a:lumOff val="8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数据大屏!$D$28:$Z$28</c:f>
              <c:numCache>
                <c:formatCode>0.00_ </c:formatCode>
                <c:ptCount val="23"/>
                <c:pt idx="0">
                  <c:v>0.237755390553801</c:v>
                </c:pt>
                <c:pt idx="1">
                  <c:v>0.142520612485277</c:v>
                </c:pt>
                <c:pt idx="2">
                  <c:v>0.6</c:v>
                </c:pt>
                <c:pt idx="3">
                  <c:v>0.0269692210005681</c:v>
                </c:pt>
                <c:pt idx="4">
                  <c:v>0.0657492354740061</c:v>
                </c:pt>
                <c:pt idx="5">
                  <c:v>0</c:v>
                </c:pt>
                <c:pt idx="6">
                  <c:v>0.0757117607976914</c:v>
                </c:pt>
                <c:pt idx="7">
                  <c:v>0.176991150442478</c:v>
                </c:pt>
                <c:pt idx="8">
                  <c:v>0.745221027479092</c:v>
                </c:pt>
                <c:pt idx="9">
                  <c:v>0.539060561783587</c:v>
                </c:pt>
                <c:pt idx="10">
                  <c:v>0.727272727272727</c:v>
                </c:pt>
                <c:pt idx="11">
                  <c:v>0.299881375474454</c:v>
                </c:pt>
                <c:pt idx="12">
                  <c:v>0.413885114754706</c:v>
                </c:pt>
                <c:pt idx="13">
                  <c:v>0.295580111955801</c:v>
                </c:pt>
                <c:pt idx="14">
                  <c:v>0.0666666666666667</c:v>
                </c:pt>
                <c:pt idx="15">
                  <c:v>0.304565949977915</c:v>
                </c:pt>
                <c:pt idx="16">
                  <c:v>0.283687943262411</c:v>
                </c:pt>
                <c:pt idx="17">
                  <c:v>0</c:v>
                </c:pt>
                <c:pt idx="18">
                  <c:v>0.0658682634730539</c:v>
                </c:pt>
                <c:pt idx="19">
                  <c:v>0.680890431732029</c:v>
                </c:pt>
                <c:pt idx="20">
                  <c:v>0.0680215376025619</c:v>
                </c:pt>
                <c:pt idx="21">
                  <c:v>0.00262111249131044</c:v>
                </c:pt>
                <c:pt idx="22">
                  <c:v>0.184139996846918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753471"/>
        <c:axId val="1912382255"/>
      </c:radarChart>
      <c:catAx>
        <c:axId val="17657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12382255"/>
        <c:crosses val="autoZero"/>
        <c:auto val="1"/>
        <c:lblAlgn val="ctr"/>
        <c:lblOffset val="100"/>
        <c:noMultiLvlLbl val="0"/>
      </c:catAx>
      <c:valAx>
        <c:axId val="191238225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57534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数据大屏!$B$29</c:f>
              <c:strCache>
                <c:ptCount val="1"/>
                <c:pt idx="0">
                  <c:v>银川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数据大屏!$D$29:$Z$29</c:f>
              <c:numCache>
                <c:formatCode>0.00_ </c:formatCode>
                <c:ptCount val="23"/>
                <c:pt idx="0">
                  <c:v>0.035999316062668</c:v>
                </c:pt>
                <c:pt idx="1">
                  <c:v>0.0482921083627797</c:v>
                </c:pt>
                <c:pt idx="2">
                  <c:v>0.6</c:v>
                </c:pt>
                <c:pt idx="3">
                  <c:v>0.0508304648598068</c:v>
                </c:pt>
                <c:pt idx="4">
                  <c:v>0.0386631716906946</c:v>
                </c:pt>
                <c:pt idx="5">
                  <c:v>0.182045454545455</c:v>
                </c:pt>
                <c:pt idx="6">
                  <c:v>0.276666939315427</c:v>
                </c:pt>
                <c:pt idx="7">
                  <c:v>0.489129181265856</c:v>
                </c:pt>
                <c:pt idx="8">
                  <c:v>0.714456391875747</c:v>
                </c:pt>
                <c:pt idx="9">
                  <c:v>0.421472691396628</c:v>
                </c:pt>
                <c:pt idx="10">
                  <c:v>0.424242424242424</c:v>
                </c:pt>
                <c:pt idx="11">
                  <c:v>0.262036089765034</c:v>
                </c:pt>
                <c:pt idx="12">
                  <c:v>0.19695332106214</c:v>
                </c:pt>
                <c:pt idx="13">
                  <c:v>0.482342477837103</c:v>
                </c:pt>
                <c:pt idx="14">
                  <c:v>0</c:v>
                </c:pt>
                <c:pt idx="15">
                  <c:v>0.356372915733999</c:v>
                </c:pt>
                <c:pt idx="16">
                  <c:v>0.257345491388045</c:v>
                </c:pt>
                <c:pt idx="17">
                  <c:v>0.111666666666667</c:v>
                </c:pt>
                <c:pt idx="18">
                  <c:v>0.0988023952095809</c:v>
                </c:pt>
                <c:pt idx="19">
                  <c:v>0.69721097390355</c:v>
                </c:pt>
                <c:pt idx="20">
                  <c:v>0.0290751216945139</c:v>
                </c:pt>
                <c:pt idx="21">
                  <c:v>0.00837744087292316</c:v>
                </c:pt>
                <c:pt idx="22">
                  <c:v>0.205283164293097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24303"/>
        <c:axId val="830813103"/>
      </c:radarChart>
      <c:catAx>
        <c:axId val="7162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30813103"/>
        <c:crosses val="autoZero"/>
        <c:auto val="1"/>
        <c:lblAlgn val="ctr"/>
        <c:lblOffset val="100"/>
        <c:noMultiLvlLbl val="0"/>
      </c:catAx>
      <c:valAx>
        <c:axId val="830813103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624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数据大屏!$B$30</c:f>
              <c:strCache>
                <c:ptCount val="1"/>
                <c:pt idx="0">
                  <c:v>乌鲁木齐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数据大屏!$D$30:$Z$30</c:f>
              <c:numCache>
                <c:formatCode>0.00_ </c:formatCode>
                <c:ptCount val="23"/>
                <c:pt idx="0">
                  <c:v>0.0582262540689316</c:v>
                </c:pt>
                <c:pt idx="1">
                  <c:v>0.172555948174323</c:v>
                </c:pt>
                <c:pt idx="2">
                  <c:v>0.6</c:v>
                </c:pt>
                <c:pt idx="3">
                  <c:v>0.0985863716873308</c:v>
                </c:pt>
                <c:pt idx="4">
                  <c:v>0.181520314547837</c:v>
                </c:pt>
                <c:pt idx="5">
                  <c:v>0.284090909090909</c:v>
                </c:pt>
                <c:pt idx="6">
                  <c:v>0.337941328608484</c:v>
                </c:pt>
                <c:pt idx="7">
                  <c:v>0.574894415386258</c:v>
                </c:pt>
                <c:pt idx="8">
                  <c:v>0.356033452807646</c:v>
                </c:pt>
                <c:pt idx="9">
                  <c:v>0.285491633145547</c:v>
                </c:pt>
                <c:pt idx="10">
                  <c:v>0.742424242424242</c:v>
                </c:pt>
                <c:pt idx="11">
                  <c:v>0.338716256237329</c:v>
                </c:pt>
                <c:pt idx="12">
                  <c:v>0.0160779403552055</c:v>
                </c:pt>
                <c:pt idx="13">
                  <c:v>0.569152017214269</c:v>
                </c:pt>
                <c:pt idx="14">
                  <c:v>0.23859649122807</c:v>
                </c:pt>
                <c:pt idx="15">
                  <c:v>0.148717060835706</c:v>
                </c:pt>
                <c:pt idx="16">
                  <c:v>0.316109422492401</c:v>
                </c:pt>
                <c:pt idx="17">
                  <c:v>0.811666666666667</c:v>
                </c:pt>
                <c:pt idx="18">
                  <c:v>0.182634730538922</c:v>
                </c:pt>
                <c:pt idx="19">
                  <c:v>0.713094375680292</c:v>
                </c:pt>
                <c:pt idx="20">
                  <c:v>0.217894307873483</c:v>
                </c:pt>
                <c:pt idx="21">
                  <c:v>0.000511945392491468</c:v>
                </c:pt>
                <c:pt idx="22">
                  <c:v>0.272286159721127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275967"/>
        <c:axId val="1899808735"/>
      </c:radarChart>
      <c:catAx>
        <c:axId val="19022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08735"/>
        <c:crosses val="autoZero"/>
        <c:auto val="1"/>
        <c:lblAlgn val="ctr"/>
        <c:lblOffset val="100"/>
        <c:noMultiLvlLbl val="0"/>
      </c:catAx>
      <c:valAx>
        <c:axId val="1899808735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2759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数据大屏!$B$31</c:f>
              <c:strCache>
                <c:ptCount val="1"/>
                <c:pt idx="0">
                  <c:v>深圳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>
                      <a:lumMod val="60000"/>
                      <a:lumOff val="4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数据大屏!$D$31:$Z$31</c:f>
              <c:numCache>
                <c:formatCode>0.00_ </c:formatCode>
                <c:ptCount val="23"/>
                <c:pt idx="0">
                  <c:v>0.295946392621622</c:v>
                </c:pt>
                <c:pt idx="1">
                  <c:v>0.0683156654888104</c:v>
                </c:pt>
                <c:pt idx="2">
                  <c:v>0.8</c:v>
                </c:pt>
                <c:pt idx="3">
                  <c:v>1</c:v>
                </c:pt>
                <c:pt idx="4">
                  <c:v>0.76518130187855</c:v>
                </c:pt>
                <c:pt idx="5">
                  <c:v>1</c:v>
                </c:pt>
                <c:pt idx="6">
                  <c:v>1</c:v>
                </c:pt>
                <c:pt idx="7">
                  <c:v>0.770018625886853</c:v>
                </c:pt>
                <c:pt idx="8">
                  <c:v>0.845280764635603</c:v>
                </c:pt>
                <c:pt idx="9">
                  <c:v>0.250200705807737</c:v>
                </c:pt>
                <c:pt idx="10">
                  <c:v>0.893939393939394</c:v>
                </c:pt>
                <c:pt idx="11">
                  <c:v>0.658302612101046</c:v>
                </c:pt>
                <c:pt idx="12">
                  <c:v>0.62173343215171</c:v>
                </c:pt>
                <c:pt idx="13">
                  <c:v>0.177858673115701</c:v>
                </c:pt>
                <c:pt idx="14">
                  <c:v>0.971929824561404</c:v>
                </c:pt>
                <c:pt idx="15">
                  <c:v>0.575064780790111</c:v>
                </c:pt>
                <c:pt idx="16">
                  <c:v>0.172239108409321</c:v>
                </c:pt>
                <c:pt idx="17">
                  <c:v>0.645</c:v>
                </c:pt>
                <c:pt idx="18">
                  <c:v>0.0688622754491018</c:v>
                </c:pt>
                <c:pt idx="19">
                  <c:v>0.614807027836211</c:v>
                </c:pt>
                <c:pt idx="20">
                  <c:v>0</c:v>
                </c:pt>
                <c:pt idx="21">
                  <c:v>0.796405657044525</c:v>
                </c:pt>
                <c:pt idx="22">
                  <c:v>0.788042811848582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01631"/>
        <c:axId val="1199052879"/>
      </c:radarChart>
      <c:catAx>
        <c:axId val="1902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99052879"/>
        <c:crosses val="autoZero"/>
        <c:auto val="1"/>
        <c:lblAlgn val="ctr"/>
        <c:lblOffset val="100"/>
        <c:noMultiLvlLbl val="0"/>
      </c:catAx>
      <c:valAx>
        <c:axId val="119905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9016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数据大屏!$B$5</c:f>
              <c:strCache>
                <c:ptCount val="1"/>
                <c:pt idx="0">
                  <c:v>太原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数据大屏!$D$5:$Z$5</c:f>
              <c:numCache>
                <c:formatCode>0.00_ </c:formatCode>
                <c:ptCount val="23"/>
                <c:pt idx="0">
                  <c:v>0.0399226794667933</c:v>
                </c:pt>
                <c:pt idx="1">
                  <c:v>0.280329799764429</c:v>
                </c:pt>
                <c:pt idx="2">
                  <c:v>0.6</c:v>
                </c:pt>
                <c:pt idx="3">
                  <c:v>0.146375697623901</c:v>
                </c:pt>
                <c:pt idx="4">
                  <c:v>0.0655307994757536</c:v>
                </c:pt>
                <c:pt idx="5">
                  <c:v>0.480909090909091</c:v>
                </c:pt>
                <c:pt idx="6">
                  <c:v>0.268886096811463</c:v>
                </c:pt>
                <c:pt idx="7">
                  <c:v>0.54908874684458</c:v>
                </c:pt>
                <c:pt idx="8">
                  <c:v>0.868279569892473</c:v>
                </c:pt>
                <c:pt idx="9">
                  <c:v>0.557336756386715</c:v>
                </c:pt>
                <c:pt idx="10">
                  <c:v>0.954545454545455</c:v>
                </c:pt>
                <c:pt idx="11">
                  <c:v>0.387369257076905</c:v>
                </c:pt>
                <c:pt idx="12">
                  <c:v>0.0822845225782482</c:v>
                </c:pt>
                <c:pt idx="13">
                  <c:v>0.415023154068145</c:v>
                </c:pt>
                <c:pt idx="14">
                  <c:v>0.396491228070175</c:v>
                </c:pt>
                <c:pt idx="15">
                  <c:v>0.363788942616925</c:v>
                </c:pt>
                <c:pt idx="16">
                  <c:v>0.173252279635258</c:v>
                </c:pt>
                <c:pt idx="17">
                  <c:v>0.5</c:v>
                </c:pt>
                <c:pt idx="18">
                  <c:v>0.374251497005988</c:v>
                </c:pt>
                <c:pt idx="19">
                  <c:v>0.680842524561845</c:v>
                </c:pt>
                <c:pt idx="20">
                  <c:v>0.286210415189272</c:v>
                </c:pt>
                <c:pt idx="21">
                  <c:v>0.00454781070856371</c:v>
                </c:pt>
                <c:pt idx="22">
                  <c:v>0.349519154973987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19487"/>
        <c:axId val="873126671"/>
      </c:radarChart>
      <c:catAx>
        <c:axId val="21324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73126671"/>
        <c:crosses val="autoZero"/>
        <c:auto val="1"/>
        <c:lblAlgn val="ctr"/>
        <c:lblOffset val="100"/>
        <c:noMultiLvlLbl val="0"/>
      </c:catAx>
      <c:valAx>
        <c:axId val="873126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24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数据大屏!$B$32</c:f>
              <c:strCache>
                <c:ptCount val="1"/>
                <c:pt idx="0">
                  <c:v>大连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数据大屏!$D$32:$Z$32</c:f>
              <c:numCache>
                <c:formatCode>0.00_ </c:formatCode>
                <c:ptCount val="23"/>
                <c:pt idx="0">
                  <c:v>0.332908629464076</c:v>
                </c:pt>
                <c:pt idx="1">
                  <c:v>0.0530035335689046</c:v>
                </c:pt>
                <c:pt idx="2">
                  <c:v>0.6</c:v>
                </c:pt>
                <c:pt idx="3">
                  <c:v>0.23674096848578</c:v>
                </c:pt>
                <c:pt idx="4">
                  <c:v>0.204456094364351</c:v>
                </c:pt>
                <c:pt idx="5">
                  <c:v>0.598636363636364</c:v>
                </c:pt>
                <c:pt idx="6">
                  <c:v>0.421269987683599</c:v>
                </c:pt>
                <c:pt idx="7">
                  <c:v>0.532200541478775</c:v>
                </c:pt>
                <c:pt idx="8">
                  <c:v>0.867383512544803</c:v>
                </c:pt>
                <c:pt idx="9">
                  <c:v>0.195234869863287</c:v>
                </c:pt>
                <c:pt idx="10">
                  <c:v>0.712121212121212</c:v>
                </c:pt>
                <c:pt idx="11">
                  <c:v>0.355958709176281</c:v>
                </c:pt>
                <c:pt idx="12">
                  <c:v>0.491903001704733</c:v>
                </c:pt>
                <c:pt idx="13">
                  <c:v>0.105479668015824</c:v>
                </c:pt>
                <c:pt idx="14">
                  <c:v>0.47719298245614</c:v>
                </c:pt>
                <c:pt idx="15">
                  <c:v>0.470196382386785</c:v>
                </c:pt>
                <c:pt idx="16">
                  <c:v>0.506585612968592</c:v>
                </c:pt>
                <c:pt idx="17">
                  <c:v>0.445</c:v>
                </c:pt>
                <c:pt idx="18">
                  <c:v>0.344311377245509</c:v>
                </c:pt>
                <c:pt idx="19">
                  <c:v>0.653373438356325</c:v>
                </c:pt>
                <c:pt idx="20">
                  <c:v>0.305877596336811</c:v>
                </c:pt>
                <c:pt idx="21">
                  <c:v>0.044259404516484</c:v>
                </c:pt>
                <c:pt idx="22">
                  <c:v>0.36386567870093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327471"/>
        <c:axId val="1199051919"/>
      </c:radarChart>
      <c:catAx>
        <c:axId val="19013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99051919"/>
        <c:crosses val="autoZero"/>
        <c:auto val="1"/>
        <c:lblAlgn val="ctr"/>
        <c:lblOffset val="100"/>
        <c:noMultiLvlLbl val="0"/>
      </c:catAx>
      <c:valAx>
        <c:axId val="119905191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132747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数据大屏!$B$33</c:f>
              <c:strCache>
                <c:ptCount val="1"/>
                <c:pt idx="0">
                  <c:v>宁波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数据大屏!$D$33:$Z$33</c:f>
              <c:numCache>
                <c:formatCode>0.00_ </c:formatCode>
                <c:ptCount val="23"/>
                <c:pt idx="0">
                  <c:v>0.514172634119676</c:v>
                </c:pt>
                <c:pt idx="1">
                  <c:v>0.429917550058893</c:v>
                </c:pt>
                <c:pt idx="2">
                  <c:v>0.6</c:v>
                </c:pt>
                <c:pt idx="3">
                  <c:v>0.462954917621896</c:v>
                </c:pt>
                <c:pt idx="4">
                  <c:v>0.112494539100044</c:v>
                </c:pt>
                <c:pt idx="5">
                  <c:v>0.640454545454545</c:v>
                </c:pt>
                <c:pt idx="6">
                  <c:v>0.561003245023468</c:v>
                </c:pt>
                <c:pt idx="7">
                  <c:v>0.700513536802803</c:v>
                </c:pt>
                <c:pt idx="8">
                  <c:v>0.945340501792115</c:v>
                </c:pt>
                <c:pt idx="9">
                  <c:v>0.231451566085395</c:v>
                </c:pt>
                <c:pt idx="10">
                  <c:v>0.560606060606061</c:v>
                </c:pt>
                <c:pt idx="11">
                  <c:v>0.446942469563368</c:v>
                </c:pt>
                <c:pt idx="12">
                  <c:v>0.78532985460722</c:v>
                </c:pt>
                <c:pt idx="13">
                  <c:v>0.486033544916926</c:v>
                </c:pt>
                <c:pt idx="14">
                  <c:v>0.540350877192982</c:v>
                </c:pt>
                <c:pt idx="15">
                  <c:v>0.454208967080938</c:v>
                </c:pt>
                <c:pt idx="16">
                  <c:v>0.368794326241135</c:v>
                </c:pt>
                <c:pt idx="17">
                  <c:v>0.478333333333333</c:v>
                </c:pt>
                <c:pt idx="18">
                  <c:v>0.12874251497006</c:v>
                </c:pt>
                <c:pt idx="19">
                  <c:v>0.780545891009771</c:v>
                </c:pt>
                <c:pt idx="20">
                  <c:v>0.425621147410001</c:v>
                </c:pt>
                <c:pt idx="21">
                  <c:v>0.151813255724444</c:v>
                </c:pt>
                <c:pt idx="22">
                  <c:v>0.492248673077934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86031"/>
        <c:axId val="1899813535"/>
      </c:radarChart>
      <c:catAx>
        <c:axId val="181128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899813535"/>
        <c:crosses val="autoZero"/>
        <c:auto val="1"/>
        <c:lblAlgn val="ctr"/>
        <c:lblOffset val="100"/>
        <c:noMultiLvlLbl val="0"/>
      </c:catAx>
      <c:valAx>
        <c:axId val="18998135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128603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数据大屏!$B$34</c:f>
              <c:strCache>
                <c:ptCount val="1"/>
                <c:pt idx="0">
                  <c:v>青岛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rgbClr val="002060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数据大屏!$D$34:$Z$34</c:f>
              <c:numCache>
                <c:formatCode>0.00_ </c:formatCode>
                <c:ptCount val="23"/>
                <c:pt idx="0">
                  <c:v>0.0886930766964453</c:v>
                </c:pt>
                <c:pt idx="1">
                  <c:v>0.262073027090695</c:v>
                </c:pt>
                <c:pt idx="2">
                  <c:v>0.7</c:v>
                </c:pt>
                <c:pt idx="3">
                  <c:v>0.447615546569528</c:v>
                </c:pt>
                <c:pt idx="4">
                  <c:v>0.243993010048056</c:v>
                </c:pt>
                <c:pt idx="5">
                  <c:v>0.707727272727273</c:v>
                </c:pt>
                <c:pt idx="6">
                  <c:v>0.424426595335436</c:v>
                </c:pt>
                <c:pt idx="7">
                  <c:v>0.602563002033987</c:v>
                </c:pt>
                <c:pt idx="8">
                  <c:v>0.959677419354838</c:v>
                </c:pt>
                <c:pt idx="9">
                  <c:v>0.54109261120882</c:v>
                </c:pt>
                <c:pt idx="10">
                  <c:v>0.681818181818182</c:v>
                </c:pt>
                <c:pt idx="11">
                  <c:v>0.274006594683633</c:v>
                </c:pt>
                <c:pt idx="12">
                  <c:v>0.410948756827235</c:v>
                </c:pt>
                <c:pt idx="13">
                  <c:v>0.329959545729521</c:v>
                </c:pt>
                <c:pt idx="14">
                  <c:v>0.687719298245614</c:v>
                </c:pt>
                <c:pt idx="15">
                  <c:v>0.638288682948323</c:v>
                </c:pt>
                <c:pt idx="16">
                  <c:v>0.680851063829787</c:v>
                </c:pt>
                <c:pt idx="17">
                  <c:v>0.811666666666667</c:v>
                </c:pt>
                <c:pt idx="18">
                  <c:v>0.323353293413174</c:v>
                </c:pt>
                <c:pt idx="19">
                  <c:v>0.812391985421514</c:v>
                </c:pt>
                <c:pt idx="20">
                  <c:v>0.326147714838548</c:v>
                </c:pt>
                <c:pt idx="21">
                  <c:v>0.302467631814816</c:v>
                </c:pt>
                <c:pt idx="22">
                  <c:v>0.549617250862718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912303"/>
        <c:axId val="1901549919"/>
      </c:radarChart>
      <c:catAx>
        <c:axId val="190291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01549919"/>
        <c:crosses val="autoZero"/>
        <c:auto val="1"/>
        <c:lblAlgn val="ctr"/>
        <c:lblOffset val="100"/>
        <c:noMultiLvlLbl val="0"/>
      </c:catAx>
      <c:valAx>
        <c:axId val="19015499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29123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数据大屏!$B$35</c:f>
              <c:strCache>
                <c:ptCount val="1"/>
                <c:pt idx="0">
                  <c:v>厦门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数据大屏!$D$35:$Z$35</c:f>
              <c:numCache>
                <c:formatCode>0.00_ </c:formatCode>
                <c:ptCount val="23"/>
                <c:pt idx="0">
                  <c:v>0.252700304744342</c:v>
                </c:pt>
                <c:pt idx="1">
                  <c:v>0.293286219081272</c:v>
                </c:pt>
                <c:pt idx="2">
                  <c:v>0.7</c:v>
                </c:pt>
                <c:pt idx="3">
                  <c:v>0.21027303412091</c:v>
                </c:pt>
                <c:pt idx="4">
                  <c:v>0.165792922673657</c:v>
                </c:pt>
                <c:pt idx="5">
                  <c:v>0.6825</c:v>
                </c:pt>
                <c:pt idx="6">
                  <c:v>0.740407776229568</c:v>
                </c:pt>
                <c:pt idx="7">
                  <c:v>0.696655064322721</c:v>
                </c:pt>
                <c:pt idx="8">
                  <c:v>0.912485065710872</c:v>
                </c:pt>
                <c:pt idx="9">
                  <c:v>0.353184471816415</c:v>
                </c:pt>
                <c:pt idx="10">
                  <c:v>0.106060606060606</c:v>
                </c:pt>
                <c:pt idx="11">
                  <c:v>0.373315077124174</c:v>
                </c:pt>
                <c:pt idx="12">
                  <c:v>0.597878275740346</c:v>
                </c:pt>
                <c:pt idx="13">
                  <c:v>0.49433846554997</c:v>
                </c:pt>
                <c:pt idx="14">
                  <c:v>0.568421052631579</c:v>
                </c:pt>
                <c:pt idx="15">
                  <c:v>0.558811517073843</c:v>
                </c:pt>
                <c:pt idx="16">
                  <c:v>0.513677811550152</c:v>
                </c:pt>
                <c:pt idx="17">
                  <c:v>0.795</c:v>
                </c:pt>
                <c:pt idx="18">
                  <c:v>0.125748502994012</c:v>
                </c:pt>
                <c:pt idx="19">
                  <c:v>0.630930300693891</c:v>
                </c:pt>
                <c:pt idx="20">
                  <c:v>0.297681306374964</c:v>
                </c:pt>
                <c:pt idx="21">
                  <c:v>0.187161383725436</c:v>
                </c:pt>
                <c:pt idx="22">
                  <c:v>0.532573090195666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101247"/>
        <c:axId val="1199054799"/>
      </c:radarChart>
      <c:catAx>
        <c:axId val="19131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99054799"/>
        <c:crosses val="autoZero"/>
        <c:auto val="1"/>
        <c:lblAlgn val="ctr"/>
        <c:lblOffset val="100"/>
        <c:noMultiLvlLbl val="0"/>
      </c:catAx>
      <c:valAx>
        <c:axId val="119905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31012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数据大屏!$B$36</c:f>
              <c:strCache>
                <c:ptCount val="1"/>
                <c:pt idx="0">
                  <c:v>苏州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数据大屏!$D$36:$Z$36</c:f>
              <c:numCache>
                <c:formatCode>0.00_ </c:formatCode>
                <c:ptCount val="23"/>
                <c:pt idx="0">
                  <c:v>0.283818665013555</c:v>
                </c:pt>
                <c:pt idx="1">
                  <c:v>0.71849234393404</c:v>
                </c:pt>
                <c:pt idx="2">
                  <c:v>0.6</c:v>
                </c:pt>
                <c:pt idx="3">
                  <c:v>0.734418340407045</c:v>
                </c:pt>
                <c:pt idx="4">
                  <c:v>0.155963302752294</c:v>
                </c:pt>
                <c:pt idx="5">
                  <c:v>0.815909090909091</c:v>
                </c:pt>
                <c:pt idx="6">
                  <c:v>0.625820767020037</c:v>
                </c:pt>
                <c:pt idx="7">
                  <c:v>0.852737848368202</c:v>
                </c:pt>
                <c:pt idx="8">
                  <c:v>0.756571087216248</c:v>
                </c:pt>
                <c:pt idx="9">
                  <c:v>0.414707620603692</c:v>
                </c:pt>
                <c:pt idx="10">
                  <c:v>0.378787878787879</c:v>
                </c:pt>
                <c:pt idx="11">
                  <c:v>0.35188245674009</c:v>
                </c:pt>
                <c:pt idx="12">
                  <c:v>0.813749342476737</c:v>
                </c:pt>
                <c:pt idx="13">
                  <c:v>0.630833356524716</c:v>
                </c:pt>
                <c:pt idx="14">
                  <c:v>0.708771929824561</c:v>
                </c:pt>
                <c:pt idx="15">
                  <c:v>0.718070091077095</c:v>
                </c:pt>
                <c:pt idx="16">
                  <c:v>0.826747720364742</c:v>
                </c:pt>
                <c:pt idx="17">
                  <c:v>0.811666666666667</c:v>
                </c:pt>
                <c:pt idx="18">
                  <c:v>0.407185628742515</c:v>
                </c:pt>
                <c:pt idx="19">
                  <c:v>0.797174091236911</c:v>
                </c:pt>
                <c:pt idx="20">
                  <c:v>0.413074659624376</c:v>
                </c:pt>
                <c:pt idx="21">
                  <c:v>0.259290136629362</c:v>
                </c:pt>
                <c:pt idx="22">
                  <c:v>0.519925727398532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51167"/>
        <c:axId val="1901546079"/>
      </c:radarChart>
      <c:catAx>
        <c:axId val="21295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01546079"/>
        <c:crosses val="autoZero"/>
        <c:auto val="1"/>
        <c:lblAlgn val="ctr"/>
        <c:lblOffset val="100"/>
        <c:noMultiLvlLbl val="0"/>
      </c:catAx>
      <c:valAx>
        <c:axId val="1901546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295511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操作台!$D$41</c:f>
              <c:strCache>
                <c:ptCount val="1"/>
                <c:pt idx="0">
                  <c:v>石家庄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操作台!$E$41</c:f>
              <c:numCache>
                <c:formatCode>0.00_ </c:formatCode>
                <c:ptCount val="1"/>
                <c:pt idx="0">
                  <c:v>3.01898229298796</c:v>
                </c:pt>
              </c:numCache>
            </c:numRef>
          </c:xVal>
          <c:yVal>
            <c:numRef>
              <c:f>操作台!$F$41</c:f>
              <c:numCache>
                <c:formatCode>0.00_ </c:formatCode>
                <c:ptCount val="1"/>
                <c:pt idx="0">
                  <c:v>5.18611827360258</c:v>
                </c:pt>
              </c:numCache>
            </c:numRef>
          </c:yVal>
          <c:bubbleSize>
            <c:numRef>
              <c:f>操作台!$G$41</c:f>
              <c:numCache>
                <c:formatCode>0.00_ </c:formatCode>
                <c:ptCount val="1"/>
                <c:pt idx="0">
                  <c:v>11235086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操作台!$D$42</c:f>
              <c:strCache>
                <c:ptCount val="1"/>
                <c:pt idx="0">
                  <c:v>太原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操作台!$E$42</c:f>
              <c:numCache>
                <c:formatCode>0.00_ </c:formatCode>
                <c:ptCount val="1"/>
                <c:pt idx="0">
                  <c:v>3.54390819420872</c:v>
                </c:pt>
              </c:numCache>
            </c:numRef>
          </c:xVal>
          <c:yVal>
            <c:numRef>
              <c:f>操作台!$F$42</c:f>
              <c:numCache>
                <c:formatCode>0.00_ </c:formatCode>
                <c:ptCount val="1"/>
                <c:pt idx="0">
                  <c:v>5.28087728399725</c:v>
                </c:pt>
              </c:numCache>
            </c:numRef>
          </c:yVal>
          <c:bubbleSize>
            <c:numRef>
              <c:f>操作台!$G$42</c:f>
              <c:numCache>
                <c:formatCode>0.00_ </c:formatCode>
                <c:ptCount val="1"/>
                <c:pt idx="0">
                  <c:v>5304061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操作台!$D$43</c:f>
              <c:strCache>
                <c:ptCount val="1"/>
                <c:pt idx="0">
                  <c:v>呼和浩特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操作台!$E$43</c:f>
              <c:numCache>
                <c:formatCode>0.00_ </c:formatCode>
                <c:ptCount val="1"/>
                <c:pt idx="0">
                  <c:v>3.02985088288905</c:v>
                </c:pt>
              </c:numCache>
            </c:numRef>
          </c:xVal>
          <c:yVal>
            <c:numRef>
              <c:f>操作台!$F$43</c:f>
              <c:numCache>
                <c:formatCode>0.00_ </c:formatCode>
                <c:ptCount val="1"/>
                <c:pt idx="0">
                  <c:v>3.62611004808423</c:v>
                </c:pt>
              </c:numCache>
            </c:numRef>
          </c:yVal>
          <c:bubbleSize>
            <c:numRef>
              <c:f>操作台!$G$43</c:f>
              <c:numCache>
                <c:formatCode>0.00_ </c:formatCode>
                <c:ptCount val="1"/>
                <c:pt idx="0">
                  <c:v>3446100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操作台!$D$44</c:f>
              <c:strCache>
                <c:ptCount val="1"/>
                <c:pt idx="0">
                  <c:v>沈阳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操作台!$E$44</c:f>
              <c:numCache>
                <c:formatCode>0.00_ </c:formatCode>
                <c:ptCount val="1"/>
                <c:pt idx="0">
                  <c:v>4.45399298085646</c:v>
                </c:pt>
              </c:numCache>
            </c:numRef>
          </c:xVal>
          <c:yVal>
            <c:numRef>
              <c:f>操作台!$F$44</c:f>
              <c:numCache>
                <c:formatCode>0.00_ </c:formatCode>
                <c:ptCount val="1"/>
                <c:pt idx="0">
                  <c:v>4.87821298304173</c:v>
                </c:pt>
              </c:numCache>
            </c:numRef>
          </c:yVal>
          <c:bubbleSize>
            <c:numRef>
              <c:f>操作台!$G$44</c:f>
              <c:numCache>
                <c:formatCode>0.00_ </c:formatCode>
                <c:ptCount val="1"/>
                <c:pt idx="0">
                  <c:v>9070093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操作台!$D$45</c:f>
              <c:strCache>
                <c:ptCount val="1"/>
                <c:pt idx="0">
                  <c:v>长春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操作台!$E$45</c:f>
              <c:numCache>
                <c:formatCode>0.00_ </c:formatCode>
                <c:ptCount val="1"/>
                <c:pt idx="0">
                  <c:v>4.23314158257491</c:v>
                </c:pt>
              </c:numCache>
            </c:numRef>
          </c:xVal>
          <c:yVal>
            <c:numRef>
              <c:f>操作台!$F$45</c:f>
              <c:numCache>
                <c:formatCode>0.00_ </c:formatCode>
                <c:ptCount val="1"/>
                <c:pt idx="0">
                  <c:v>4.88928429541541</c:v>
                </c:pt>
              </c:numCache>
            </c:numRef>
          </c:yVal>
          <c:bubbleSize>
            <c:numRef>
              <c:f>操作台!$G$45</c:f>
              <c:numCache>
                <c:formatCode>0.00_ </c:formatCode>
                <c:ptCount val="1"/>
                <c:pt idx="0">
                  <c:v>9066906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操作台!$D$46</c:f>
              <c:strCache>
                <c:ptCount val="1"/>
                <c:pt idx="0">
                  <c:v>哈尔滨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操作台!$E$46</c:f>
              <c:numCache>
                <c:formatCode>0.00_ </c:formatCode>
                <c:ptCount val="1"/>
                <c:pt idx="0">
                  <c:v>5.08488506498216</c:v>
                </c:pt>
              </c:numCache>
            </c:numRef>
          </c:xVal>
          <c:yVal>
            <c:numRef>
              <c:f>操作台!$F$46</c:f>
              <c:numCache>
                <c:formatCode>0.00_ </c:formatCode>
                <c:ptCount val="1"/>
                <c:pt idx="0">
                  <c:v>4.62158356382127</c:v>
                </c:pt>
              </c:numCache>
            </c:numRef>
          </c:yVal>
          <c:bubbleSize>
            <c:numRef>
              <c:f>操作台!$G$46</c:f>
              <c:numCache>
                <c:formatCode>0.00_ </c:formatCode>
                <c:ptCount val="1"/>
                <c:pt idx="0">
                  <c:v>10009854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操作台!$D$47</c:f>
              <c:strCache>
                <c:ptCount val="1"/>
                <c:pt idx="0">
                  <c:v>南京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操作台!$E$47</c:f>
              <c:numCache>
                <c:formatCode>0.00_ </c:formatCode>
                <c:ptCount val="1"/>
                <c:pt idx="0">
                  <c:v>8.14788991006155</c:v>
                </c:pt>
              </c:numCache>
            </c:numRef>
          </c:xVal>
          <c:yVal>
            <c:numRef>
              <c:f>操作台!$F$47</c:f>
              <c:numCache>
                <c:formatCode>0.00_ </c:formatCode>
                <c:ptCount val="1"/>
                <c:pt idx="0">
                  <c:v>6.47463626493938</c:v>
                </c:pt>
              </c:numCache>
            </c:numRef>
          </c:yVal>
          <c:bubbleSize>
            <c:numRef>
              <c:f>操作台!$G$47</c:f>
              <c:numCache>
                <c:formatCode>0.00_ </c:formatCode>
                <c:ptCount val="1"/>
                <c:pt idx="0">
                  <c:v>9314685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操作台!$D$48</c:f>
              <c:strCache>
                <c:ptCount val="1"/>
                <c:pt idx="0">
                  <c:v>杭州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操作台!$E$48</c:f>
              <c:numCache>
                <c:formatCode>0.00_ </c:formatCode>
                <c:ptCount val="1"/>
                <c:pt idx="0">
                  <c:v>9.22960212954572</c:v>
                </c:pt>
              </c:numCache>
            </c:numRef>
          </c:xVal>
          <c:yVal>
            <c:numRef>
              <c:f>操作台!$F$48</c:f>
              <c:numCache>
                <c:formatCode>0.00_ </c:formatCode>
                <c:ptCount val="1"/>
                <c:pt idx="0">
                  <c:v>6.99437457961723</c:v>
                </c:pt>
              </c:numCache>
            </c:numRef>
          </c:yVal>
          <c:bubbleSize>
            <c:numRef>
              <c:f>操作台!$F$48</c:f>
              <c:numCache>
                <c:formatCode>0.00_ </c:formatCode>
                <c:ptCount val="1"/>
                <c:pt idx="0">
                  <c:v>6.99437457961723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操作台!$D$49</c:f>
              <c:strCache>
                <c:ptCount val="1"/>
                <c:pt idx="0">
                  <c:v>合肥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操作台!$E$49</c:f>
              <c:numCache>
                <c:formatCode>0.00_ </c:formatCode>
                <c:ptCount val="1"/>
                <c:pt idx="0">
                  <c:v>4.63224504972388</c:v>
                </c:pt>
              </c:numCache>
            </c:numRef>
          </c:xVal>
          <c:yVal>
            <c:numRef>
              <c:f>操作台!$F$49</c:f>
              <c:numCache>
                <c:formatCode>0.00_ </c:formatCode>
                <c:ptCount val="1"/>
                <c:pt idx="0">
                  <c:v>4.68480509860932</c:v>
                </c:pt>
              </c:numCache>
            </c:numRef>
          </c:yVal>
          <c:bubbleSize>
            <c:numRef>
              <c:f>操作台!$G$49</c:f>
              <c:numCache>
                <c:formatCode>0.00_ </c:formatCode>
                <c:ptCount val="1"/>
                <c:pt idx="0">
                  <c:v>9369881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操作台!$D$50</c:f>
              <c:strCache>
                <c:ptCount val="1"/>
                <c:pt idx="0">
                  <c:v>福州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操作台!$E$50</c:f>
              <c:numCache>
                <c:formatCode>0.00_ </c:formatCode>
                <c:ptCount val="1"/>
                <c:pt idx="0">
                  <c:v>4.74148238295686</c:v>
                </c:pt>
              </c:numCache>
            </c:numRef>
          </c:xVal>
          <c:yVal>
            <c:numRef>
              <c:f>操作台!$F$50</c:f>
              <c:numCache>
                <c:formatCode>0.00_ </c:formatCode>
                <c:ptCount val="1"/>
                <c:pt idx="0">
                  <c:v>4.88755671282167</c:v>
                </c:pt>
              </c:numCache>
            </c:numRef>
          </c:yVal>
          <c:bubbleSize>
            <c:numRef>
              <c:f>操作台!$G$50</c:f>
              <c:numCache>
                <c:formatCode>0.00_ </c:formatCode>
                <c:ptCount val="1"/>
                <c:pt idx="0">
                  <c:v>8291268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操作台!$D$51</c:f>
              <c:strCache>
                <c:ptCount val="1"/>
                <c:pt idx="0">
                  <c:v>南昌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操作台!$E$51</c:f>
              <c:numCache>
                <c:formatCode>0.00_ </c:formatCode>
                <c:ptCount val="1"/>
                <c:pt idx="0">
                  <c:v>4.53212696408307</c:v>
                </c:pt>
              </c:numCache>
            </c:numRef>
          </c:xVal>
          <c:yVal>
            <c:numRef>
              <c:f>操作台!$F$51</c:f>
              <c:numCache>
                <c:formatCode>0.00_ </c:formatCode>
                <c:ptCount val="1"/>
                <c:pt idx="0">
                  <c:v>5.22607550507045</c:v>
                </c:pt>
              </c:numCache>
            </c:numRef>
          </c:yVal>
          <c:bubbleSize>
            <c:numRef>
              <c:f>操作台!$G$51</c:f>
              <c:numCache>
                <c:formatCode>0.00_ </c:formatCode>
                <c:ptCount val="1"/>
                <c:pt idx="0">
                  <c:v>6255007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操作台!$D$52</c:f>
              <c:strCache>
                <c:ptCount val="1"/>
                <c:pt idx="0">
                  <c:v>济南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操作台!$E$52</c:f>
              <c:numCache>
                <c:formatCode>0.00_ </c:formatCode>
                <c:ptCount val="1"/>
                <c:pt idx="0">
                  <c:v>5.54948672627616</c:v>
                </c:pt>
              </c:numCache>
            </c:numRef>
          </c:xVal>
          <c:yVal>
            <c:numRef>
              <c:f>操作台!$F$52</c:f>
              <c:numCache>
                <c:formatCode>0.00_ </c:formatCode>
                <c:ptCount val="1"/>
                <c:pt idx="0">
                  <c:v>6.37976848879802</c:v>
                </c:pt>
              </c:numCache>
            </c:numRef>
          </c:yVal>
          <c:bubbleSize>
            <c:numRef>
              <c:f>操作台!$G$52</c:f>
              <c:numCache>
                <c:formatCode>0.00_ </c:formatCode>
                <c:ptCount val="1"/>
                <c:pt idx="0">
                  <c:v>9202432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操作台!$D$53</c:f>
              <c:strCache>
                <c:ptCount val="1"/>
                <c:pt idx="0">
                  <c:v>郑州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操作台!$E$53</c:f>
              <c:numCache>
                <c:formatCode>0.00_ </c:formatCode>
                <c:ptCount val="1"/>
                <c:pt idx="0">
                  <c:v>4.67299899191057</c:v>
                </c:pt>
              </c:numCache>
            </c:numRef>
          </c:xVal>
          <c:yVal>
            <c:numRef>
              <c:f>操作台!$F$53</c:f>
              <c:numCache>
                <c:formatCode>0.00_ </c:formatCode>
                <c:ptCount val="1"/>
                <c:pt idx="0">
                  <c:v>6.19938822400813</c:v>
                </c:pt>
              </c:numCache>
            </c:numRef>
          </c:yVal>
          <c:bubbleSize>
            <c:numRef>
              <c:f>操作台!$G$53</c:f>
              <c:numCache>
                <c:formatCode>0.00_ </c:formatCode>
                <c:ptCount val="1"/>
                <c:pt idx="0">
                  <c:v>12600574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操作台!$D$54</c:f>
              <c:strCache>
                <c:ptCount val="1"/>
                <c:pt idx="0">
                  <c:v>武汉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操作台!$E$54</c:f>
              <c:numCache>
                <c:formatCode>0.00_ </c:formatCode>
                <c:ptCount val="1"/>
                <c:pt idx="0">
                  <c:v>7.29418715742567</c:v>
                </c:pt>
              </c:numCache>
            </c:numRef>
          </c:xVal>
          <c:yVal>
            <c:numRef>
              <c:f>操作台!$F$54</c:f>
              <c:numCache>
                <c:formatCode>0.00_ </c:formatCode>
                <c:ptCount val="1"/>
                <c:pt idx="0">
                  <c:v>7.28470129965998</c:v>
                </c:pt>
              </c:numCache>
            </c:numRef>
          </c:yVal>
          <c:bubbleSize>
            <c:numRef>
              <c:f>操作台!$G$54</c:f>
              <c:numCache>
                <c:formatCode>0.00_ </c:formatCode>
                <c:ptCount val="1"/>
                <c:pt idx="0">
                  <c:v>12326518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操作台!$D$55</c:f>
              <c:strCache>
                <c:ptCount val="1"/>
                <c:pt idx="0">
                  <c:v>长沙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操作台!$E$55</c:f>
              <c:numCache>
                <c:formatCode>0.00_ </c:formatCode>
                <c:ptCount val="1"/>
                <c:pt idx="0">
                  <c:v>6.40209007749941</c:v>
                </c:pt>
              </c:numCache>
            </c:numRef>
          </c:xVal>
          <c:yVal>
            <c:numRef>
              <c:f>操作台!$F$55</c:f>
              <c:numCache>
                <c:formatCode>0.00_ </c:formatCode>
                <c:ptCount val="1"/>
                <c:pt idx="0">
                  <c:v>6.21262334916019</c:v>
                </c:pt>
              </c:numCache>
            </c:numRef>
          </c:yVal>
          <c:bubbleSize>
            <c:numRef>
              <c:f>操作台!$G$55</c:f>
              <c:numCache>
                <c:formatCode>0.00_ </c:formatCode>
                <c:ptCount val="1"/>
                <c:pt idx="0">
                  <c:v>10047914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操作台!$D$56</c:f>
              <c:strCache>
                <c:ptCount val="1"/>
                <c:pt idx="0">
                  <c:v>广州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操作台!$E$56</c:f>
              <c:numCache>
                <c:formatCode>0.00_ </c:formatCode>
                <c:ptCount val="1"/>
                <c:pt idx="0">
                  <c:v>8.57301933617402</c:v>
                </c:pt>
              </c:numCache>
            </c:numRef>
          </c:xVal>
          <c:yVal>
            <c:numRef>
              <c:f>操作台!$F$56</c:f>
              <c:numCache>
                <c:formatCode>0.00_ </c:formatCode>
                <c:ptCount val="1"/>
                <c:pt idx="0">
                  <c:v>7.67298441155158</c:v>
                </c:pt>
              </c:numCache>
            </c:numRef>
          </c:yVal>
          <c:bubbleSize>
            <c:numRef>
              <c:f>操作台!$G$56</c:f>
              <c:numCache>
                <c:formatCode>0.00_ </c:formatCode>
                <c:ptCount val="1"/>
                <c:pt idx="0">
                  <c:v>18676605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操作台!$D$57</c:f>
              <c:strCache>
                <c:ptCount val="1"/>
                <c:pt idx="0">
                  <c:v>南宁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操作台!$E$57</c:f>
              <c:numCache>
                <c:formatCode>0.00_ </c:formatCode>
                <c:ptCount val="1"/>
                <c:pt idx="0">
                  <c:v>4.55666445612027</c:v>
                </c:pt>
              </c:numCache>
            </c:numRef>
          </c:xVal>
          <c:yVal>
            <c:numRef>
              <c:f>操作台!$F$57</c:f>
              <c:numCache>
                <c:formatCode>0.00_ </c:formatCode>
                <c:ptCount val="1"/>
                <c:pt idx="0">
                  <c:v>4.35244743300073</c:v>
                </c:pt>
              </c:numCache>
            </c:numRef>
          </c:yVal>
          <c:bubbleSize>
            <c:numRef>
              <c:f>操作台!$G$57</c:f>
              <c:numCache>
                <c:formatCode>0.00_ </c:formatCode>
                <c:ptCount val="1"/>
                <c:pt idx="0">
                  <c:v>8741584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操作台!$D$58</c:f>
              <c:strCache>
                <c:ptCount val="1"/>
                <c:pt idx="0">
                  <c:v>海口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操作台!$E$58</c:f>
              <c:numCache>
                <c:formatCode>0.00_ </c:formatCode>
                <c:ptCount val="1"/>
                <c:pt idx="0">
                  <c:v>3.78731027861258</c:v>
                </c:pt>
              </c:numCache>
            </c:numRef>
          </c:xVal>
          <c:yVal>
            <c:numRef>
              <c:f>操作台!$F$58</c:f>
              <c:numCache>
                <c:formatCode>0.00_ </c:formatCode>
                <c:ptCount val="1"/>
                <c:pt idx="0">
                  <c:v>4.02645796629733</c:v>
                </c:pt>
              </c:numCache>
            </c:numRef>
          </c:yVal>
          <c:bubbleSize>
            <c:numRef>
              <c:f>操作台!$G$58</c:f>
              <c:numCache>
                <c:formatCode>0.00_ </c:formatCode>
                <c:ptCount val="1"/>
                <c:pt idx="0">
                  <c:v>2873358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操作台!$D$59</c:f>
              <c:strCache>
                <c:ptCount val="1"/>
                <c:pt idx="0">
                  <c:v>成都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操作台!$E$59</c:f>
              <c:numCache>
                <c:formatCode>0.00_ </c:formatCode>
                <c:ptCount val="1"/>
                <c:pt idx="0">
                  <c:v>8.23524757761691</c:v>
                </c:pt>
              </c:numCache>
            </c:numRef>
          </c:xVal>
          <c:yVal>
            <c:numRef>
              <c:f>操作台!$F$59</c:f>
              <c:numCache>
                <c:formatCode>0.00_ </c:formatCode>
                <c:ptCount val="1"/>
                <c:pt idx="0">
                  <c:v>6.92602942829247</c:v>
                </c:pt>
              </c:numCache>
            </c:numRef>
          </c:yVal>
          <c:bubbleSize>
            <c:numRef>
              <c:f>操作台!$G$59</c:f>
              <c:numCache>
                <c:formatCode>0.00_ </c:formatCode>
                <c:ptCount val="1"/>
                <c:pt idx="0">
                  <c:v>20937757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操作台!$D$60</c:f>
              <c:strCache>
                <c:ptCount val="1"/>
                <c:pt idx="0">
                  <c:v>贵阳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操作台!$E$60</c:f>
              <c:numCache>
                <c:formatCode>0.00_ </c:formatCode>
                <c:ptCount val="1"/>
                <c:pt idx="0">
                  <c:v>3.50884593523306</c:v>
                </c:pt>
              </c:numCache>
            </c:numRef>
          </c:xVal>
          <c:yVal>
            <c:numRef>
              <c:f>操作台!$F$60</c:f>
              <c:numCache>
                <c:formatCode>0.00_ </c:formatCode>
                <c:ptCount val="1"/>
                <c:pt idx="0">
                  <c:v>4.41252375103282</c:v>
                </c:pt>
              </c:numCache>
            </c:numRef>
          </c:yVal>
          <c:bubbleSize>
            <c:numRef>
              <c:f>操作台!$G$60</c:f>
              <c:numCache>
                <c:formatCode>0.00_ </c:formatCode>
                <c:ptCount val="1"/>
                <c:pt idx="0">
                  <c:v>5987018</c:v>
                </c:pt>
              </c:numCache>
            </c:numRef>
          </c:bubbleSize>
          <c:bubble3D val="0"/>
        </c:ser>
        <c:ser>
          <c:idx val="20"/>
          <c:order val="20"/>
          <c:tx>
            <c:strRef>
              <c:f>操作台!$D$61</c:f>
              <c:strCache>
                <c:ptCount val="1"/>
                <c:pt idx="0">
                  <c:v>昆明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操作台!$E$61</c:f>
              <c:numCache>
                <c:formatCode>0.00_ </c:formatCode>
                <c:ptCount val="1"/>
                <c:pt idx="0">
                  <c:v>4.11055585020885</c:v>
                </c:pt>
              </c:numCache>
            </c:numRef>
          </c:xVal>
          <c:yVal>
            <c:numRef>
              <c:f>操作台!$F$61</c:f>
              <c:numCache>
                <c:formatCode>0.00_ </c:formatCode>
                <c:ptCount val="1"/>
                <c:pt idx="0">
                  <c:v>5.04241227446571</c:v>
                </c:pt>
              </c:numCache>
            </c:numRef>
          </c:yVal>
          <c:bubbleSize>
            <c:numRef>
              <c:f>操作台!$G$61</c:f>
              <c:numCache>
                <c:formatCode>0.00_ </c:formatCode>
                <c:ptCount val="1"/>
                <c:pt idx="0">
                  <c:v>8460088</c:v>
                </c:pt>
              </c:numCache>
            </c:numRef>
          </c:bubbleSize>
          <c:bubble3D val="0"/>
        </c:ser>
        <c:ser>
          <c:idx val="21"/>
          <c:order val="21"/>
          <c:tx>
            <c:strRef>
              <c:f>操作台!$D$62</c:f>
              <c:strCache>
                <c:ptCount val="1"/>
                <c:pt idx="0">
                  <c:v>拉萨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操作台!$E$62</c:f>
              <c:numCache>
                <c:formatCode>0.00_ </c:formatCode>
                <c:ptCount val="1"/>
                <c:pt idx="0">
                  <c:v>4.11411082480392</c:v>
                </c:pt>
              </c:numCache>
            </c:numRef>
          </c:xVal>
          <c:yVal>
            <c:numRef>
              <c:f>操作台!$F$62</c:f>
              <c:numCache>
                <c:formatCode>0.00_ </c:formatCode>
                <c:ptCount val="1"/>
                <c:pt idx="0">
                  <c:v>2.51594762859339</c:v>
                </c:pt>
              </c:numCache>
            </c:numRef>
          </c:yVal>
          <c:bubbleSize>
            <c:numRef>
              <c:f>操作台!$G$62</c:f>
              <c:numCache>
                <c:formatCode>0.00_ </c:formatCode>
                <c:ptCount val="1"/>
                <c:pt idx="0">
                  <c:v>867891</c:v>
                </c:pt>
              </c:numCache>
            </c:numRef>
          </c:bubbleSize>
          <c:bubble3D val="0"/>
        </c:ser>
        <c:ser>
          <c:idx val="22"/>
          <c:order val="22"/>
          <c:tx>
            <c:strRef>
              <c:f>操作台!$D$63</c:f>
              <c:strCache>
                <c:ptCount val="1"/>
                <c:pt idx="0">
                  <c:v>西安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操作台!$E$63</c:f>
              <c:numCache>
                <c:formatCode>0.00_ </c:formatCode>
                <c:ptCount val="1"/>
                <c:pt idx="0">
                  <c:v>6.16585383132866</c:v>
                </c:pt>
              </c:numCache>
            </c:numRef>
          </c:xVal>
          <c:yVal>
            <c:numRef>
              <c:f>操作台!$F$63</c:f>
              <c:numCache>
                <c:formatCode>0.00_ </c:formatCode>
                <c:ptCount val="1"/>
                <c:pt idx="0">
                  <c:v>5.93945950102537</c:v>
                </c:pt>
              </c:numCache>
            </c:numRef>
          </c:yVal>
          <c:bubbleSize>
            <c:numRef>
              <c:f>操作台!$G$63</c:f>
              <c:numCache>
                <c:formatCode>0.00_ </c:formatCode>
                <c:ptCount val="1"/>
                <c:pt idx="0">
                  <c:v>12952907</c:v>
                </c:pt>
              </c:numCache>
            </c:numRef>
          </c:bubbleSize>
          <c:bubble3D val="0"/>
        </c:ser>
        <c:ser>
          <c:idx val="23"/>
          <c:order val="23"/>
          <c:tx>
            <c:strRef>
              <c:f>操作台!$D$64</c:f>
              <c:strCache>
                <c:ptCount val="1"/>
                <c:pt idx="0">
                  <c:v>兰州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操作台!$E$64</c:f>
              <c:numCache>
                <c:formatCode>0.00_ </c:formatCode>
                <c:ptCount val="1"/>
                <c:pt idx="0">
                  <c:v>2.92196489482053</c:v>
                </c:pt>
              </c:numCache>
            </c:numRef>
          </c:xVal>
          <c:yVal>
            <c:numRef>
              <c:f>操作台!$F$64</c:f>
              <c:numCache>
                <c:formatCode>0.00_ </c:formatCode>
                <c:ptCount val="1"/>
                <c:pt idx="0">
                  <c:v>4.31596898335854</c:v>
                </c:pt>
              </c:numCache>
            </c:numRef>
          </c:yVal>
          <c:bubbleSize>
            <c:numRef>
              <c:f>操作台!$G$64</c:f>
              <c:numCache>
                <c:formatCode>0.00_ </c:formatCode>
                <c:ptCount val="1"/>
                <c:pt idx="0">
                  <c:v>4359446</c:v>
                </c:pt>
              </c:numCache>
            </c:numRef>
          </c:bubbleSize>
          <c:bubble3D val="0"/>
        </c:ser>
        <c:ser>
          <c:idx val="24"/>
          <c:order val="24"/>
          <c:tx>
            <c:strRef>
              <c:f>操作台!$D$65</c:f>
              <c:strCache>
                <c:ptCount val="1"/>
                <c:pt idx="0">
                  <c:v>西宁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操作台!$E$65</c:f>
              <c:numCache>
                <c:formatCode>0.00_ </c:formatCode>
                <c:ptCount val="1"/>
                <c:pt idx="0">
                  <c:v>2.43738024613115</c:v>
                </c:pt>
              </c:numCache>
            </c:numRef>
          </c:xVal>
          <c:yVal>
            <c:numRef>
              <c:f>操作台!$F$65</c:f>
              <c:numCache>
                <c:formatCode>0.00_ </c:formatCode>
                <c:ptCount val="1"/>
                <c:pt idx="0">
                  <c:v>3.5656799453959</c:v>
                </c:pt>
              </c:numCache>
            </c:numRef>
          </c:yVal>
          <c:bubbleSize>
            <c:numRef>
              <c:f>操作台!$G$65</c:f>
              <c:numCache>
                <c:formatCode>0.00_ </c:formatCode>
                <c:ptCount val="1"/>
                <c:pt idx="0">
                  <c:v>2467965</c:v>
                </c:pt>
              </c:numCache>
            </c:numRef>
          </c:bubbleSize>
          <c:bubble3D val="0"/>
        </c:ser>
        <c:ser>
          <c:idx val="25"/>
          <c:order val="25"/>
          <c:tx>
            <c:strRef>
              <c:f>操作台!$D$66</c:f>
              <c:strCache>
                <c:ptCount val="1"/>
                <c:pt idx="0">
                  <c:v>银川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操作台!$E$66</c:f>
              <c:numCache>
                <c:formatCode>0.00_ </c:formatCode>
                <c:ptCount val="1"/>
                <c:pt idx="0">
                  <c:v>2.36051138820936</c:v>
                </c:pt>
              </c:numCache>
            </c:numRef>
          </c:xVal>
          <c:yVal>
            <c:numRef>
              <c:f>操作台!$F$66</c:f>
              <c:numCache>
                <c:formatCode>0.00_ </c:formatCode>
                <c:ptCount val="1"/>
                <c:pt idx="0">
                  <c:v>3.62675281383478</c:v>
                </c:pt>
              </c:numCache>
            </c:numRef>
          </c:yVal>
          <c:bubbleSize>
            <c:numRef>
              <c:f>操作台!$G$66</c:f>
              <c:numCache>
                <c:formatCode>0.00_ </c:formatCode>
                <c:ptCount val="1"/>
                <c:pt idx="0">
                  <c:v>2859074</c:v>
                </c:pt>
              </c:numCache>
            </c:numRef>
          </c:bubbleSize>
          <c:bubble3D val="0"/>
        </c:ser>
        <c:ser>
          <c:idx val="26"/>
          <c:order val="26"/>
          <c:tx>
            <c:strRef>
              <c:f>操作台!$D$67</c:f>
              <c:strCache>
                <c:ptCount val="1"/>
                <c:pt idx="0">
                  <c:v>乌鲁木齐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操作台!$E$67</c:f>
              <c:numCache>
                <c:formatCode>0.00_ </c:formatCode>
                <c:ptCount val="1"/>
                <c:pt idx="0">
                  <c:v>3.49529939636165</c:v>
                </c:pt>
              </c:numCache>
            </c:numRef>
          </c:xVal>
          <c:yVal>
            <c:numRef>
              <c:f>操作台!$F$67</c:f>
              <c:numCache>
                <c:formatCode>0.00_ </c:formatCode>
                <c:ptCount val="1"/>
                <c:pt idx="0">
                  <c:v>4.02192284781582</c:v>
                </c:pt>
              </c:numCache>
            </c:numRef>
          </c:yVal>
          <c:bubbleSize>
            <c:numRef>
              <c:f>操作台!$G$67</c:f>
              <c:numCache>
                <c:formatCode>0.00_ </c:formatCode>
                <c:ptCount val="1"/>
                <c:pt idx="0">
                  <c:v>4054369</c:v>
                </c:pt>
              </c:numCache>
            </c:numRef>
          </c:bubbleSize>
          <c:bubble3D val="0"/>
        </c:ser>
        <c:ser>
          <c:idx val="27"/>
          <c:order val="27"/>
          <c:tx>
            <c:strRef>
              <c:f>操作台!$D$68</c:f>
              <c:strCache>
                <c:ptCount val="1"/>
                <c:pt idx="0">
                  <c:v>深圳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操作台!$E$68</c:f>
              <c:numCache>
                <c:formatCode>0.00_ </c:formatCode>
                <c:ptCount val="1"/>
                <c:pt idx="0">
                  <c:v>7.09326917901723</c:v>
                </c:pt>
              </c:numCache>
            </c:numRef>
          </c:xVal>
          <c:yVal>
            <c:numRef>
              <c:f>操作台!$F$68</c:f>
              <c:numCache>
                <c:formatCode>0.00_ </c:formatCode>
                <c:ptCount val="1"/>
                <c:pt idx="0">
                  <c:v>6.68585987454905</c:v>
                </c:pt>
              </c:numCache>
            </c:numRef>
          </c:yVal>
          <c:bubbleSize>
            <c:numRef>
              <c:f>操作台!$G$68</c:f>
              <c:numCache>
                <c:formatCode>0.00_ </c:formatCode>
                <c:ptCount val="1"/>
                <c:pt idx="0">
                  <c:v>17560061</c:v>
                </c:pt>
              </c:numCache>
            </c:numRef>
          </c:bubbleSize>
          <c:bubble3D val="0"/>
        </c:ser>
        <c:ser>
          <c:idx val="28"/>
          <c:order val="28"/>
          <c:tx>
            <c:strRef>
              <c:f>操作台!$D$69</c:f>
              <c:strCache>
                <c:ptCount val="1"/>
                <c:pt idx="0">
                  <c:v>大连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操作台!$E$69</c:f>
              <c:numCache>
                <c:formatCode>0.00_ </c:formatCode>
                <c:ptCount val="1"/>
                <c:pt idx="0">
                  <c:v>4.52210323705155</c:v>
                </c:pt>
              </c:numCache>
            </c:numRef>
          </c:xVal>
          <c:yVal>
            <c:numRef>
              <c:f>操作台!$F$69</c:f>
              <c:numCache>
                <c:formatCode>0.00_ </c:formatCode>
                <c:ptCount val="1"/>
                <c:pt idx="0">
                  <c:v>4.79585632802401</c:v>
                </c:pt>
              </c:numCache>
            </c:numRef>
          </c:yVal>
          <c:bubbleSize>
            <c:numRef>
              <c:f>操作台!$G$69</c:f>
              <c:numCache>
                <c:formatCode>0.00_ </c:formatCode>
                <c:ptCount val="1"/>
                <c:pt idx="0">
                  <c:v>7450785</c:v>
                </c:pt>
              </c:numCache>
            </c:numRef>
          </c:bubbleSize>
          <c:bubble3D val="0"/>
        </c:ser>
        <c:ser>
          <c:idx val="29"/>
          <c:order val="29"/>
          <c:tx>
            <c:strRef>
              <c:f>操作台!$D$70</c:f>
              <c:strCache>
                <c:ptCount val="1"/>
                <c:pt idx="0">
                  <c:v>宁波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操作台!$E$70</c:f>
              <c:numCache>
                <c:formatCode>0.00_ </c:formatCode>
                <c:ptCount val="1"/>
                <c:pt idx="0">
                  <c:v>5.87304508972759</c:v>
                </c:pt>
              </c:numCache>
            </c:numRef>
          </c:xVal>
          <c:yVal>
            <c:numRef>
              <c:f>操作台!$F$70</c:f>
              <c:numCache>
                <c:formatCode>0.00_ </c:formatCode>
                <c:ptCount val="1"/>
                <c:pt idx="0">
                  <c:v>5.42482886206542</c:v>
                </c:pt>
              </c:numCache>
            </c:numRef>
          </c:yVal>
          <c:bubbleSize>
            <c:numRef>
              <c:f>操作台!$G$70</c:f>
              <c:numCache>
                <c:formatCode>0.00_ </c:formatCode>
                <c:ptCount val="1"/>
                <c:pt idx="0">
                  <c:v>9404283</c:v>
                </c:pt>
              </c:numCache>
            </c:numRef>
          </c:bubbleSize>
          <c:bubble3D val="0"/>
        </c:ser>
        <c:ser>
          <c:idx val="30"/>
          <c:order val="30"/>
          <c:tx>
            <c:strRef>
              <c:f>操作台!$D$71</c:f>
              <c:strCache>
                <c:ptCount val="1"/>
                <c:pt idx="0">
                  <c:v>青岛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操作台!$E$71</c:f>
              <c:numCache>
                <c:formatCode>0.00_ </c:formatCode>
                <c:ptCount val="1"/>
                <c:pt idx="0">
                  <c:v>6.00953594737914</c:v>
                </c:pt>
              </c:numCache>
            </c:numRef>
          </c:xVal>
          <c:yVal>
            <c:numRef>
              <c:f>操作台!$F$71</c:f>
              <c:numCache>
                <c:formatCode>0.00_ </c:formatCode>
                <c:ptCount val="1"/>
                <c:pt idx="0">
                  <c:v>5.79756228078567</c:v>
                </c:pt>
              </c:numCache>
            </c:numRef>
          </c:yVal>
          <c:bubbleSize>
            <c:numRef>
              <c:f>操作台!$G$71</c:f>
              <c:numCache>
                <c:formatCode>0.00_ </c:formatCode>
                <c:ptCount val="1"/>
                <c:pt idx="0">
                  <c:v>10071722</c:v>
                </c:pt>
              </c:numCache>
            </c:numRef>
          </c:bubbleSize>
          <c:bubble3D val="0"/>
        </c:ser>
        <c:ser>
          <c:idx val="31"/>
          <c:order val="31"/>
          <c:tx>
            <c:strRef>
              <c:f>操作台!$D$72</c:f>
              <c:strCache>
                <c:ptCount val="1"/>
                <c:pt idx="0">
                  <c:v>厦门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操作台!$E$72</c:f>
              <c:numCache>
                <c:formatCode>0.00_ </c:formatCode>
                <c:ptCount val="1"/>
                <c:pt idx="0">
                  <c:v>5.83267960316607</c:v>
                </c:pt>
              </c:numCache>
            </c:numRef>
          </c:xVal>
          <c:yVal>
            <c:numRef>
              <c:f>操作台!$F$72</c:f>
              <c:numCache>
                <c:formatCode>0.00_ </c:formatCode>
                <c:ptCount val="1"/>
                <c:pt idx="0">
                  <c:v>4.95620264524832</c:v>
                </c:pt>
              </c:numCache>
            </c:numRef>
          </c:yVal>
          <c:bubbleSize>
            <c:numRef>
              <c:f>操作台!$G$72</c:f>
              <c:numCache>
                <c:formatCode>0.00_ </c:formatCode>
                <c:ptCount val="1"/>
                <c:pt idx="0">
                  <c:v>5163970</c:v>
                </c:pt>
              </c:numCache>
            </c:numRef>
          </c:bubbleSize>
          <c:bubble3D val="0"/>
        </c:ser>
        <c:ser>
          <c:idx val="32"/>
          <c:order val="32"/>
          <c:tx>
            <c:strRef>
              <c:f>操作台!$D$73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操作台!$E$73</c:f>
              <c:numCache>
                <c:formatCode>0.00_ </c:formatCode>
                <c:ptCount val="1"/>
                <c:pt idx="0">
                  <c:v>7.81844084995054</c:v>
                </c:pt>
              </c:numCache>
            </c:numRef>
          </c:xVal>
          <c:yVal>
            <c:numRef>
              <c:f>操作台!$F$73</c:f>
              <c:numCache>
                <c:formatCode>0.00_ </c:formatCode>
                <c:ptCount val="1"/>
                <c:pt idx="0">
                  <c:v>5.77715790236784</c:v>
                </c:pt>
              </c:numCache>
            </c:numRef>
          </c:yVal>
          <c:bubbleSize>
            <c:numRef>
              <c:f>操作台!$G$73</c:f>
              <c:numCache>
                <c:formatCode>0.00_ </c:formatCode>
                <c:ptCount val="1"/>
                <c:pt idx="0">
                  <c:v>12748262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area"/>
        <c:axId val="1198286463"/>
        <c:axId val="1903770063"/>
      </c:bubbleChart>
      <c:valAx>
        <c:axId val="11982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03770063"/>
        <c:crosses val="autoZero"/>
        <c:crossBetween val="midCat"/>
      </c:valAx>
      <c:valAx>
        <c:axId val="19037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19828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总分排行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操作台!$C$1</c:f>
              <c:strCache>
                <c:ptCount val="1"/>
                <c:pt idx="0">
                  <c:v>0.26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操作台!$B$2:$B$34</c:f>
              <c:strCache>
                <c:ptCount val="33"/>
                <c:pt idx="0">
                  <c:v>西宁</c:v>
                </c:pt>
                <c:pt idx="1">
                  <c:v>呼和浩特</c:v>
                </c:pt>
                <c:pt idx="2">
                  <c:v>拉萨</c:v>
                </c:pt>
                <c:pt idx="3">
                  <c:v>兰州</c:v>
                </c:pt>
                <c:pt idx="4">
                  <c:v>乌鲁木齐</c:v>
                </c:pt>
                <c:pt idx="5">
                  <c:v>贵阳</c:v>
                </c:pt>
                <c:pt idx="6">
                  <c:v>海口</c:v>
                </c:pt>
                <c:pt idx="7">
                  <c:v>石家庄</c:v>
                </c:pt>
                <c:pt idx="8">
                  <c:v>南宁</c:v>
                </c:pt>
                <c:pt idx="9">
                  <c:v>太原</c:v>
                </c:pt>
                <c:pt idx="10">
                  <c:v>长春</c:v>
                </c:pt>
                <c:pt idx="11">
                  <c:v>合肥</c:v>
                </c:pt>
                <c:pt idx="12">
                  <c:v>大连</c:v>
                </c:pt>
                <c:pt idx="13">
                  <c:v>昆明</c:v>
                </c:pt>
                <c:pt idx="14">
                  <c:v>沈阳</c:v>
                </c:pt>
                <c:pt idx="15">
                  <c:v>南昌</c:v>
                </c:pt>
                <c:pt idx="16">
                  <c:v>福州</c:v>
                </c:pt>
                <c:pt idx="17">
                  <c:v>哈尔滨</c:v>
                </c:pt>
                <c:pt idx="18">
                  <c:v>郑州</c:v>
                </c:pt>
                <c:pt idx="19">
                  <c:v>厦门</c:v>
                </c:pt>
                <c:pt idx="20">
                  <c:v>宁波</c:v>
                </c:pt>
                <c:pt idx="21">
                  <c:v>济南</c:v>
                </c:pt>
                <c:pt idx="22">
                  <c:v>青岛</c:v>
                </c:pt>
                <c:pt idx="23">
                  <c:v>西安</c:v>
                </c:pt>
                <c:pt idx="24">
                  <c:v>长沙</c:v>
                </c:pt>
                <c:pt idx="25">
                  <c:v>深圳</c:v>
                </c:pt>
                <c:pt idx="26">
                  <c:v>苏州</c:v>
                </c:pt>
                <c:pt idx="27">
                  <c:v>武汉</c:v>
                </c:pt>
                <c:pt idx="28">
                  <c:v>南京</c:v>
                </c:pt>
                <c:pt idx="29">
                  <c:v>成都</c:v>
                </c:pt>
                <c:pt idx="30">
                  <c:v>广州</c:v>
                </c:pt>
                <c:pt idx="31">
                  <c:v>杭州</c:v>
                </c:pt>
                <c:pt idx="32">
                  <c:v>城市</c:v>
                </c:pt>
              </c:strCache>
            </c:strRef>
          </c:cat>
          <c:val>
            <c:numRef>
              <c:f>操作台!$C$2:$C$34</c:f>
              <c:numCache>
                <c:formatCode>0.00_ </c:formatCode>
                <c:ptCount val="33"/>
                <c:pt idx="0">
                  <c:v>0.257235865499803</c:v>
                </c:pt>
                <c:pt idx="1">
                  <c:v>0.285746395500728</c:v>
                </c:pt>
                <c:pt idx="2">
                  <c:v>0.293255177804327</c:v>
                </c:pt>
                <c:pt idx="3">
                  <c:v>0.308769377660669</c:v>
                </c:pt>
                <c:pt idx="4">
                  <c:v>0.324819396996258</c:v>
                </c:pt>
                <c:pt idx="5">
                  <c:v>0.330484709164242</c:v>
                </c:pt>
                <c:pt idx="6">
                  <c:v>0.33783073095677</c:v>
                </c:pt>
                <c:pt idx="7">
                  <c:v>0.350285424176458</c:v>
                </c:pt>
                <c:pt idx="8">
                  <c:v>0.37435386803779</c:v>
                </c:pt>
                <c:pt idx="9">
                  <c:v>0.378797042431509</c:v>
                </c:pt>
                <c:pt idx="10">
                  <c:v>0.392703876277348</c:v>
                </c:pt>
                <c:pt idx="11">
                  <c:v>0.399190207998875</c:v>
                </c:pt>
                <c:pt idx="12">
                  <c:v>0.401261575689099</c:v>
                </c:pt>
                <c:pt idx="13">
                  <c:v>0.403522590592197</c:v>
                </c:pt>
                <c:pt idx="14">
                  <c:v>0.407256209462042</c:v>
                </c:pt>
                <c:pt idx="15">
                  <c:v>0.408923801749872</c:v>
                </c:pt>
                <c:pt idx="16">
                  <c:v>0.417416752938821</c:v>
                </c:pt>
                <c:pt idx="17">
                  <c:v>0.420549464673633</c:v>
                </c:pt>
                <c:pt idx="18">
                  <c:v>0.465950592572905</c:v>
                </c:pt>
                <c:pt idx="19">
                  <c:v>0.479969207058106</c:v>
                </c:pt>
                <c:pt idx="20">
                  <c:v>0.489594807559126</c:v>
                </c:pt>
                <c:pt idx="21">
                  <c:v>0.517250352250871</c:v>
                </c:pt>
                <c:pt idx="22">
                  <c:v>0.523380489346948</c:v>
                </c:pt>
                <c:pt idx="23">
                  <c:v>0.532585912035275</c:v>
                </c:pt>
                <c:pt idx="24">
                  <c:v>0.54996483470728</c:v>
                </c:pt>
                <c:pt idx="25">
                  <c:v>0.575032402532967</c:v>
                </c:pt>
                <c:pt idx="26">
                  <c:v>0.602908111715014</c:v>
                </c:pt>
                <c:pt idx="27">
                  <c:v>0.638705857517432</c:v>
                </c:pt>
                <c:pt idx="28">
                  <c:v>0.644805598536539</c:v>
                </c:pt>
                <c:pt idx="29">
                  <c:v>0.677296796616106</c:v>
                </c:pt>
                <c:pt idx="30">
                  <c:v>0.703659129399544</c:v>
                </c:pt>
                <c:pt idx="31">
                  <c:v>0.704353533533638</c:v>
                </c:pt>
                <c:pt idx="32" c: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633039"/>
        <c:axId val="1803762543"/>
      </c:barChart>
      <c:catAx>
        <c:axId val="208763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3762543"/>
        <c:crosses val="autoZero"/>
        <c:auto val="1"/>
        <c:lblAlgn val="ctr"/>
        <c:lblOffset val="100"/>
        <c:noMultiLvlLbl val="0"/>
      </c:catAx>
      <c:valAx>
        <c:axId val="18037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763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操作台!$D$41</c:f>
              <c:strCache>
                <c:ptCount val="1"/>
                <c:pt idx="0">
                  <c:v>石家庄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操作台!$E$41</c:f>
              <c:numCache>
                <c:formatCode>0.00_ </c:formatCode>
                <c:ptCount val="1"/>
                <c:pt idx="0">
                  <c:v>3.01898229298796</c:v>
                </c:pt>
              </c:numCache>
            </c:numRef>
          </c:xVal>
          <c:yVal>
            <c:numRef>
              <c:f>操作台!$F$41</c:f>
              <c:numCache>
                <c:formatCode>0.00_ </c:formatCode>
                <c:ptCount val="1"/>
                <c:pt idx="0">
                  <c:v>5.18611827360258</c:v>
                </c:pt>
              </c:numCache>
            </c:numRef>
          </c:yVal>
          <c:bubbleSize>
            <c:numRef>
              <c:f>操作台!$G$41</c:f>
              <c:numCache>
                <c:formatCode>0.00_ </c:formatCode>
                <c:ptCount val="1"/>
                <c:pt idx="0">
                  <c:v>11235086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操作台!$D$42</c:f>
              <c:strCache>
                <c:ptCount val="1"/>
                <c:pt idx="0">
                  <c:v>太原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操作台!$E$42</c:f>
              <c:numCache>
                <c:formatCode>0.00_ </c:formatCode>
                <c:ptCount val="1"/>
                <c:pt idx="0">
                  <c:v>3.54390819420872</c:v>
                </c:pt>
              </c:numCache>
            </c:numRef>
          </c:xVal>
          <c:yVal>
            <c:numRef>
              <c:f>操作台!$F$42</c:f>
              <c:numCache>
                <c:formatCode>0.00_ </c:formatCode>
                <c:ptCount val="1"/>
                <c:pt idx="0">
                  <c:v>5.28087728399725</c:v>
                </c:pt>
              </c:numCache>
            </c:numRef>
          </c:yVal>
          <c:bubbleSize>
            <c:numRef>
              <c:f>操作台!$G$42</c:f>
              <c:numCache>
                <c:formatCode>0.00_ </c:formatCode>
                <c:ptCount val="1"/>
                <c:pt idx="0">
                  <c:v>5304061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操作台!$D$43</c:f>
              <c:strCache>
                <c:ptCount val="1"/>
                <c:pt idx="0">
                  <c:v>呼和浩特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操作台!$E$43</c:f>
              <c:numCache>
                <c:formatCode>0.00_ </c:formatCode>
                <c:ptCount val="1"/>
                <c:pt idx="0">
                  <c:v>3.02985088288905</c:v>
                </c:pt>
              </c:numCache>
            </c:numRef>
          </c:xVal>
          <c:yVal>
            <c:numRef>
              <c:f>操作台!$F$43</c:f>
              <c:numCache>
                <c:formatCode>0.00_ </c:formatCode>
                <c:ptCount val="1"/>
                <c:pt idx="0">
                  <c:v>3.62611004808423</c:v>
                </c:pt>
              </c:numCache>
            </c:numRef>
          </c:yVal>
          <c:bubbleSize>
            <c:numRef>
              <c:f>操作台!$G$43</c:f>
              <c:numCache>
                <c:formatCode>0.00_ </c:formatCode>
                <c:ptCount val="1"/>
                <c:pt idx="0">
                  <c:v>3446100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操作台!$D$44</c:f>
              <c:strCache>
                <c:ptCount val="1"/>
                <c:pt idx="0">
                  <c:v>沈阳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操作台!$E$44</c:f>
              <c:numCache>
                <c:formatCode>0.00_ </c:formatCode>
                <c:ptCount val="1"/>
                <c:pt idx="0">
                  <c:v>4.45399298085646</c:v>
                </c:pt>
              </c:numCache>
            </c:numRef>
          </c:xVal>
          <c:yVal>
            <c:numRef>
              <c:f>操作台!$F$44</c:f>
              <c:numCache>
                <c:formatCode>0.00_ </c:formatCode>
                <c:ptCount val="1"/>
                <c:pt idx="0">
                  <c:v>4.87821298304173</c:v>
                </c:pt>
              </c:numCache>
            </c:numRef>
          </c:yVal>
          <c:bubbleSize>
            <c:numRef>
              <c:f>操作台!$G$44</c:f>
              <c:numCache>
                <c:formatCode>0.00_ </c:formatCode>
                <c:ptCount val="1"/>
                <c:pt idx="0">
                  <c:v>9070093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操作台!$D$45</c:f>
              <c:strCache>
                <c:ptCount val="1"/>
                <c:pt idx="0">
                  <c:v>长春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操作台!$E$45</c:f>
              <c:numCache>
                <c:formatCode>0.00_ </c:formatCode>
                <c:ptCount val="1"/>
                <c:pt idx="0">
                  <c:v>4.23314158257491</c:v>
                </c:pt>
              </c:numCache>
            </c:numRef>
          </c:xVal>
          <c:yVal>
            <c:numRef>
              <c:f>操作台!$F$45</c:f>
              <c:numCache>
                <c:formatCode>0.00_ </c:formatCode>
                <c:ptCount val="1"/>
                <c:pt idx="0">
                  <c:v>4.88928429541541</c:v>
                </c:pt>
              </c:numCache>
            </c:numRef>
          </c:yVal>
          <c:bubbleSize>
            <c:numRef>
              <c:f>操作台!$G$45</c:f>
              <c:numCache>
                <c:formatCode>0.00_ </c:formatCode>
                <c:ptCount val="1"/>
                <c:pt idx="0">
                  <c:v>9066906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操作台!$D$46</c:f>
              <c:strCache>
                <c:ptCount val="1"/>
                <c:pt idx="0">
                  <c:v>哈尔滨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操作台!$E$46</c:f>
              <c:numCache>
                <c:formatCode>0.00_ </c:formatCode>
                <c:ptCount val="1"/>
                <c:pt idx="0">
                  <c:v>5.08488506498216</c:v>
                </c:pt>
              </c:numCache>
            </c:numRef>
          </c:xVal>
          <c:yVal>
            <c:numRef>
              <c:f>操作台!$F$46</c:f>
              <c:numCache>
                <c:formatCode>0.00_ </c:formatCode>
                <c:ptCount val="1"/>
                <c:pt idx="0">
                  <c:v>4.62158356382127</c:v>
                </c:pt>
              </c:numCache>
            </c:numRef>
          </c:yVal>
          <c:bubbleSize>
            <c:numRef>
              <c:f>操作台!$G$46</c:f>
              <c:numCache>
                <c:formatCode>0.00_ </c:formatCode>
                <c:ptCount val="1"/>
                <c:pt idx="0">
                  <c:v>10009854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操作台!$D$47</c:f>
              <c:strCache>
                <c:ptCount val="1"/>
                <c:pt idx="0">
                  <c:v>南京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操作台!$E$47</c:f>
              <c:numCache>
                <c:formatCode>0.00_ </c:formatCode>
                <c:ptCount val="1"/>
                <c:pt idx="0">
                  <c:v>8.14788991006155</c:v>
                </c:pt>
              </c:numCache>
            </c:numRef>
          </c:xVal>
          <c:yVal>
            <c:numRef>
              <c:f>操作台!$F$47</c:f>
              <c:numCache>
                <c:formatCode>0.00_ </c:formatCode>
                <c:ptCount val="1"/>
                <c:pt idx="0">
                  <c:v>6.47463626493938</c:v>
                </c:pt>
              </c:numCache>
            </c:numRef>
          </c:yVal>
          <c:bubbleSize>
            <c:numRef>
              <c:f>操作台!$G$47</c:f>
              <c:numCache>
                <c:formatCode>0.00_ </c:formatCode>
                <c:ptCount val="1"/>
                <c:pt idx="0">
                  <c:v>9314685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操作台!$D$48</c:f>
              <c:strCache>
                <c:ptCount val="1"/>
                <c:pt idx="0">
                  <c:v>杭州</c:v>
                </c:pt>
              </c:strCache>
            </c:strRef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操作台!$E$48</c:f>
              <c:numCache>
                <c:formatCode>0.00_ </c:formatCode>
                <c:ptCount val="1"/>
                <c:pt idx="0">
                  <c:v>9.22960212954572</c:v>
                </c:pt>
              </c:numCache>
            </c:numRef>
          </c:xVal>
          <c:yVal>
            <c:numRef>
              <c:f>操作台!$F$48</c:f>
              <c:numCache>
                <c:formatCode>0.00_ </c:formatCode>
                <c:ptCount val="1"/>
                <c:pt idx="0">
                  <c:v>6.99437457961723</c:v>
                </c:pt>
              </c:numCache>
            </c:numRef>
          </c:yVal>
          <c:bubbleSize>
            <c:numRef>
              <c:f>操作台!$F$48</c:f>
              <c:numCache>
                <c:formatCode>0.00_ </c:formatCode>
                <c:ptCount val="1"/>
                <c:pt idx="0">
                  <c:v>6.99437457961723</c:v>
                </c:pt>
              </c:numCache>
            </c:numRef>
          </c:bubbleSize>
          <c:bubble3D val="0"/>
        </c:ser>
        <c:ser>
          <c:idx val="8"/>
          <c:order val="8"/>
          <c:tx>
            <c:strRef>
              <c:f>操作台!$D$49</c:f>
              <c:strCache>
                <c:ptCount val="1"/>
                <c:pt idx="0">
                  <c:v>合肥</c:v>
                </c:pt>
              </c:strCache>
            </c:strRef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操作台!$E$49</c:f>
              <c:numCache>
                <c:formatCode>0.00_ </c:formatCode>
                <c:ptCount val="1"/>
                <c:pt idx="0">
                  <c:v>4.63224504972388</c:v>
                </c:pt>
              </c:numCache>
            </c:numRef>
          </c:xVal>
          <c:yVal>
            <c:numRef>
              <c:f>操作台!$F$49</c:f>
              <c:numCache>
                <c:formatCode>0.00_ </c:formatCode>
                <c:ptCount val="1"/>
                <c:pt idx="0">
                  <c:v>4.68480509860932</c:v>
                </c:pt>
              </c:numCache>
            </c:numRef>
          </c:yVal>
          <c:bubbleSize>
            <c:numRef>
              <c:f>操作台!$G$49</c:f>
              <c:numCache>
                <c:formatCode>0.00_ </c:formatCode>
                <c:ptCount val="1"/>
                <c:pt idx="0">
                  <c:v>9369881</c:v>
                </c:pt>
              </c:numCache>
            </c:numRef>
          </c:bubbleSize>
          <c:bubble3D val="0"/>
        </c:ser>
        <c:ser>
          <c:idx val="9"/>
          <c:order val="9"/>
          <c:tx>
            <c:strRef>
              <c:f>操作台!$D$50</c:f>
              <c:strCache>
                <c:ptCount val="1"/>
                <c:pt idx="0">
                  <c:v>福州</c:v>
                </c:pt>
              </c:strCache>
            </c:strRef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操作台!$E$50</c:f>
              <c:numCache>
                <c:formatCode>0.00_ </c:formatCode>
                <c:ptCount val="1"/>
                <c:pt idx="0">
                  <c:v>4.74148238295686</c:v>
                </c:pt>
              </c:numCache>
            </c:numRef>
          </c:xVal>
          <c:yVal>
            <c:numRef>
              <c:f>操作台!$F$50</c:f>
              <c:numCache>
                <c:formatCode>0.00_ </c:formatCode>
                <c:ptCount val="1"/>
                <c:pt idx="0">
                  <c:v>4.88755671282167</c:v>
                </c:pt>
              </c:numCache>
            </c:numRef>
          </c:yVal>
          <c:bubbleSize>
            <c:numRef>
              <c:f>操作台!$G$50</c:f>
              <c:numCache>
                <c:formatCode>0.00_ </c:formatCode>
                <c:ptCount val="1"/>
                <c:pt idx="0">
                  <c:v>8291268</c:v>
                </c:pt>
              </c:numCache>
            </c:numRef>
          </c:bubbleSize>
          <c:bubble3D val="0"/>
        </c:ser>
        <c:ser>
          <c:idx val="10"/>
          <c:order val="10"/>
          <c:tx>
            <c:strRef>
              <c:f>操作台!$D$51</c:f>
              <c:strCache>
                <c:ptCount val="1"/>
                <c:pt idx="0">
                  <c:v>南昌</c:v>
                </c:pt>
              </c:strCache>
            </c:strRef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操作台!$E$51</c:f>
              <c:numCache>
                <c:formatCode>0.00_ </c:formatCode>
                <c:ptCount val="1"/>
                <c:pt idx="0">
                  <c:v>4.53212696408307</c:v>
                </c:pt>
              </c:numCache>
            </c:numRef>
          </c:xVal>
          <c:yVal>
            <c:numRef>
              <c:f>操作台!$F$51</c:f>
              <c:numCache>
                <c:formatCode>0.00_ </c:formatCode>
                <c:ptCount val="1"/>
                <c:pt idx="0">
                  <c:v>5.22607550507045</c:v>
                </c:pt>
              </c:numCache>
            </c:numRef>
          </c:yVal>
          <c:bubbleSize>
            <c:numRef>
              <c:f>操作台!$G$51</c:f>
              <c:numCache>
                <c:formatCode>0.00_ </c:formatCode>
                <c:ptCount val="1"/>
                <c:pt idx="0">
                  <c:v>6255007</c:v>
                </c:pt>
              </c:numCache>
            </c:numRef>
          </c:bubbleSize>
          <c:bubble3D val="0"/>
        </c:ser>
        <c:ser>
          <c:idx val="11"/>
          <c:order val="11"/>
          <c:tx>
            <c:strRef>
              <c:f>操作台!$D$52</c:f>
              <c:strCache>
                <c:ptCount val="1"/>
                <c:pt idx="0">
                  <c:v>济南</c:v>
                </c:pt>
              </c:strCache>
            </c:strRef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操作台!$E$52</c:f>
              <c:numCache>
                <c:formatCode>0.00_ </c:formatCode>
                <c:ptCount val="1"/>
                <c:pt idx="0">
                  <c:v>5.54948672627616</c:v>
                </c:pt>
              </c:numCache>
            </c:numRef>
          </c:xVal>
          <c:yVal>
            <c:numRef>
              <c:f>操作台!$F$52</c:f>
              <c:numCache>
                <c:formatCode>0.00_ </c:formatCode>
                <c:ptCount val="1"/>
                <c:pt idx="0">
                  <c:v>6.37976848879802</c:v>
                </c:pt>
              </c:numCache>
            </c:numRef>
          </c:yVal>
          <c:bubbleSize>
            <c:numRef>
              <c:f>操作台!$G$52</c:f>
              <c:numCache>
                <c:formatCode>0.00_ </c:formatCode>
                <c:ptCount val="1"/>
                <c:pt idx="0">
                  <c:v>9202432</c:v>
                </c:pt>
              </c:numCache>
            </c:numRef>
          </c:bubbleSize>
          <c:bubble3D val="0"/>
        </c:ser>
        <c:ser>
          <c:idx val="12"/>
          <c:order val="12"/>
          <c:tx>
            <c:strRef>
              <c:f>操作台!$D$53</c:f>
              <c:strCache>
                <c:ptCount val="1"/>
                <c:pt idx="0">
                  <c:v>郑州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操作台!$E$53</c:f>
              <c:numCache>
                <c:formatCode>0.00_ </c:formatCode>
                <c:ptCount val="1"/>
                <c:pt idx="0">
                  <c:v>4.67299899191057</c:v>
                </c:pt>
              </c:numCache>
            </c:numRef>
          </c:xVal>
          <c:yVal>
            <c:numRef>
              <c:f>操作台!$F$53</c:f>
              <c:numCache>
                <c:formatCode>0.00_ </c:formatCode>
                <c:ptCount val="1"/>
                <c:pt idx="0">
                  <c:v>6.19938822400813</c:v>
                </c:pt>
              </c:numCache>
            </c:numRef>
          </c:yVal>
          <c:bubbleSize>
            <c:numRef>
              <c:f>操作台!$G$53</c:f>
              <c:numCache>
                <c:formatCode>0.00_ </c:formatCode>
                <c:ptCount val="1"/>
                <c:pt idx="0">
                  <c:v>12600574</c:v>
                </c:pt>
              </c:numCache>
            </c:numRef>
          </c:bubbleSize>
          <c:bubble3D val="0"/>
        </c:ser>
        <c:ser>
          <c:idx val="13"/>
          <c:order val="13"/>
          <c:tx>
            <c:strRef>
              <c:f>操作台!$D$54</c:f>
              <c:strCache>
                <c:ptCount val="1"/>
                <c:pt idx="0">
                  <c:v>武汉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操作台!$E$54</c:f>
              <c:numCache>
                <c:formatCode>0.00_ </c:formatCode>
                <c:ptCount val="1"/>
                <c:pt idx="0">
                  <c:v>7.29418715742567</c:v>
                </c:pt>
              </c:numCache>
            </c:numRef>
          </c:xVal>
          <c:yVal>
            <c:numRef>
              <c:f>操作台!$F$54</c:f>
              <c:numCache>
                <c:formatCode>0.00_ </c:formatCode>
                <c:ptCount val="1"/>
                <c:pt idx="0">
                  <c:v>7.28470129965998</c:v>
                </c:pt>
              </c:numCache>
            </c:numRef>
          </c:yVal>
          <c:bubbleSize>
            <c:numRef>
              <c:f>操作台!$G$54</c:f>
              <c:numCache>
                <c:formatCode>0.00_ </c:formatCode>
                <c:ptCount val="1"/>
                <c:pt idx="0">
                  <c:v>12326518</c:v>
                </c:pt>
              </c:numCache>
            </c:numRef>
          </c:bubbleSize>
          <c:bubble3D val="0"/>
        </c:ser>
        <c:ser>
          <c:idx val="14"/>
          <c:order val="14"/>
          <c:tx>
            <c:strRef>
              <c:f>操作台!$D$55</c:f>
              <c:strCache>
                <c:ptCount val="1"/>
                <c:pt idx="0">
                  <c:v>长沙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操作台!$E$55</c:f>
              <c:numCache>
                <c:formatCode>0.00_ </c:formatCode>
                <c:ptCount val="1"/>
                <c:pt idx="0">
                  <c:v>6.40209007749941</c:v>
                </c:pt>
              </c:numCache>
            </c:numRef>
          </c:xVal>
          <c:yVal>
            <c:numRef>
              <c:f>操作台!$F$55</c:f>
              <c:numCache>
                <c:formatCode>0.00_ </c:formatCode>
                <c:ptCount val="1"/>
                <c:pt idx="0">
                  <c:v>6.21262334916019</c:v>
                </c:pt>
              </c:numCache>
            </c:numRef>
          </c:yVal>
          <c:bubbleSize>
            <c:numRef>
              <c:f>操作台!$G$55</c:f>
              <c:numCache>
                <c:formatCode>0.00_ </c:formatCode>
                <c:ptCount val="1"/>
                <c:pt idx="0">
                  <c:v>10047914</c:v>
                </c:pt>
              </c:numCache>
            </c:numRef>
          </c:bubbleSize>
          <c:bubble3D val="0"/>
        </c:ser>
        <c:ser>
          <c:idx val="15"/>
          <c:order val="15"/>
          <c:tx>
            <c:strRef>
              <c:f>操作台!$D$56</c:f>
              <c:strCache>
                <c:ptCount val="1"/>
                <c:pt idx="0">
                  <c:v>广州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操作台!$E$56</c:f>
              <c:numCache>
                <c:formatCode>0.00_ </c:formatCode>
                <c:ptCount val="1"/>
                <c:pt idx="0">
                  <c:v>8.57301933617402</c:v>
                </c:pt>
              </c:numCache>
            </c:numRef>
          </c:xVal>
          <c:yVal>
            <c:numRef>
              <c:f>操作台!$F$56</c:f>
              <c:numCache>
                <c:formatCode>0.00_ </c:formatCode>
                <c:ptCount val="1"/>
                <c:pt idx="0">
                  <c:v>7.67298441155158</c:v>
                </c:pt>
              </c:numCache>
            </c:numRef>
          </c:yVal>
          <c:bubbleSize>
            <c:numRef>
              <c:f>操作台!$G$56</c:f>
              <c:numCache>
                <c:formatCode>0.00_ </c:formatCode>
                <c:ptCount val="1"/>
                <c:pt idx="0">
                  <c:v>18676605</c:v>
                </c:pt>
              </c:numCache>
            </c:numRef>
          </c:bubbleSize>
          <c:bubble3D val="0"/>
        </c:ser>
        <c:ser>
          <c:idx val="16"/>
          <c:order val="16"/>
          <c:tx>
            <c:strRef>
              <c:f>操作台!$D$57</c:f>
              <c:strCache>
                <c:ptCount val="1"/>
                <c:pt idx="0">
                  <c:v>南宁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操作台!$E$57</c:f>
              <c:numCache>
                <c:formatCode>0.00_ </c:formatCode>
                <c:ptCount val="1"/>
                <c:pt idx="0">
                  <c:v>4.55666445612027</c:v>
                </c:pt>
              </c:numCache>
            </c:numRef>
          </c:xVal>
          <c:yVal>
            <c:numRef>
              <c:f>操作台!$F$57</c:f>
              <c:numCache>
                <c:formatCode>0.00_ </c:formatCode>
                <c:ptCount val="1"/>
                <c:pt idx="0">
                  <c:v>4.35244743300073</c:v>
                </c:pt>
              </c:numCache>
            </c:numRef>
          </c:yVal>
          <c:bubbleSize>
            <c:numRef>
              <c:f>操作台!$G$57</c:f>
              <c:numCache>
                <c:formatCode>0.00_ </c:formatCode>
                <c:ptCount val="1"/>
                <c:pt idx="0">
                  <c:v>8741584</c:v>
                </c:pt>
              </c:numCache>
            </c:numRef>
          </c:bubbleSize>
          <c:bubble3D val="0"/>
        </c:ser>
        <c:ser>
          <c:idx val="17"/>
          <c:order val="17"/>
          <c:tx>
            <c:strRef>
              <c:f>操作台!$D$58</c:f>
              <c:strCache>
                <c:ptCount val="1"/>
                <c:pt idx="0">
                  <c:v>海口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操作台!$E$58</c:f>
              <c:numCache>
                <c:formatCode>0.00_ </c:formatCode>
                <c:ptCount val="1"/>
                <c:pt idx="0">
                  <c:v>3.78731027861258</c:v>
                </c:pt>
              </c:numCache>
            </c:numRef>
          </c:xVal>
          <c:yVal>
            <c:numRef>
              <c:f>操作台!$F$58</c:f>
              <c:numCache>
                <c:formatCode>0.00_ </c:formatCode>
                <c:ptCount val="1"/>
                <c:pt idx="0">
                  <c:v>4.02645796629733</c:v>
                </c:pt>
              </c:numCache>
            </c:numRef>
          </c:yVal>
          <c:bubbleSize>
            <c:numRef>
              <c:f>操作台!$G$58</c:f>
              <c:numCache>
                <c:formatCode>0.00_ </c:formatCode>
                <c:ptCount val="1"/>
                <c:pt idx="0">
                  <c:v>2873358</c:v>
                </c:pt>
              </c:numCache>
            </c:numRef>
          </c:bubbleSize>
          <c:bubble3D val="0"/>
        </c:ser>
        <c:ser>
          <c:idx val="18"/>
          <c:order val="18"/>
          <c:tx>
            <c:strRef>
              <c:f>操作台!$D$59</c:f>
              <c:strCache>
                <c:ptCount val="1"/>
                <c:pt idx="0">
                  <c:v>成都</c:v>
                </c:pt>
              </c:strCache>
            </c:strRef>
          </c:tx>
          <c:spPr>
            <a:solidFill>
              <a:schemeClr val="accent1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操作台!$E$59</c:f>
              <c:numCache>
                <c:formatCode>0.00_ </c:formatCode>
                <c:ptCount val="1"/>
                <c:pt idx="0">
                  <c:v>8.23524757761691</c:v>
                </c:pt>
              </c:numCache>
            </c:numRef>
          </c:xVal>
          <c:yVal>
            <c:numRef>
              <c:f>操作台!$F$59</c:f>
              <c:numCache>
                <c:formatCode>0.00_ </c:formatCode>
                <c:ptCount val="1"/>
                <c:pt idx="0">
                  <c:v>6.92602942829247</c:v>
                </c:pt>
              </c:numCache>
            </c:numRef>
          </c:yVal>
          <c:bubbleSize>
            <c:numRef>
              <c:f>操作台!$G$59</c:f>
              <c:numCache>
                <c:formatCode>0.00_ </c:formatCode>
                <c:ptCount val="1"/>
                <c:pt idx="0">
                  <c:v>20937757</c:v>
                </c:pt>
              </c:numCache>
            </c:numRef>
          </c:bubbleSize>
          <c:bubble3D val="0"/>
        </c:ser>
        <c:ser>
          <c:idx val="19"/>
          <c:order val="19"/>
          <c:tx>
            <c:strRef>
              <c:f>操作台!$D$60</c:f>
              <c:strCache>
                <c:ptCount val="1"/>
                <c:pt idx="0">
                  <c:v>贵阳</c:v>
                </c:pt>
              </c:strCache>
            </c:strRef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操作台!$E$60</c:f>
              <c:numCache>
                <c:formatCode>0.00_ </c:formatCode>
                <c:ptCount val="1"/>
                <c:pt idx="0">
                  <c:v>3.50884593523306</c:v>
                </c:pt>
              </c:numCache>
            </c:numRef>
          </c:xVal>
          <c:yVal>
            <c:numRef>
              <c:f>操作台!$F$60</c:f>
              <c:numCache>
                <c:formatCode>0.00_ </c:formatCode>
                <c:ptCount val="1"/>
                <c:pt idx="0">
                  <c:v>4.41252375103282</c:v>
                </c:pt>
              </c:numCache>
            </c:numRef>
          </c:yVal>
          <c:bubbleSize>
            <c:numRef>
              <c:f>操作台!$G$60</c:f>
              <c:numCache>
                <c:formatCode>0.00_ </c:formatCode>
                <c:ptCount val="1"/>
                <c:pt idx="0">
                  <c:v>5987018</c:v>
                </c:pt>
              </c:numCache>
            </c:numRef>
          </c:bubbleSize>
          <c:bubble3D val="0"/>
        </c:ser>
        <c:ser>
          <c:idx val="20"/>
          <c:order val="20"/>
          <c:tx>
            <c:strRef>
              <c:f>操作台!$D$61</c:f>
              <c:strCache>
                <c:ptCount val="1"/>
                <c:pt idx="0">
                  <c:v>昆明</c:v>
                </c:pt>
              </c:strCache>
            </c:strRef>
          </c:tx>
          <c:spPr>
            <a:solidFill>
              <a:schemeClr val="accent3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操作台!$E$61</c:f>
              <c:numCache>
                <c:formatCode>0.00_ </c:formatCode>
                <c:ptCount val="1"/>
                <c:pt idx="0">
                  <c:v>4.11055585020885</c:v>
                </c:pt>
              </c:numCache>
            </c:numRef>
          </c:xVal>
          <c:yVal>
            <c:numRef>
              <c:f>操作台!$F$61</c:f>
              <c:numCache>
                <c:formatCode>0.00_ </c:formatCode>
                <c:ptCount val="1"/>
                <c:pt idx="0">
                  <c:v>5.04241227446571</c:v>
                </c:pt>
              </c:numCache>
            </c:numRef>
          </c:yVal>
          <c:bubbleSize>
            <c:numRef>
              <c:f>操作台!$G$61</c:f>
              <c:numCache>
                <c:formatCode>0.00_ </c:formatCode>
                <c:ptCount val="1"/>
                <c:pt idx="0">
                  <c:v>8460088</c:v>
                </c:pt>
              </c:numCache>
            </c:numRef>
          </c:bubbleSize>
          <c:bubble3D val="0"/>
        </c:ser>
        <c:ser>
          <c:idx val="21"/>
          <c:order val="21"/>
          <c:tx>
            <c:strRef>
              <c:f>操作台!$D$62</c:f>
              <c:strCache>
                <c:ptCount val="1"/>
                <c:pt idx="0">
                  <c:v>拉萨</c:v>
                </c:pt>
              </c:strCache>
            </c:strRef>
          </c:tx>
          <c:spPr>
            <a:solidFill>
              <a:schemeClr val="accent4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操作台!$E$62</c:f>
              <c:numCache>
                <c:formatCode>0.00_ </c:formatCode>
                <c:ptCount val="1"/>
                <c:pt idx="0">
                  <c:v>4.11411082480392</c:v>
                </c:pt>
              </c:numCache>
            </c:numRef>
          </c:xVal>
          <c:yVal>
            <c:numRef>
              <c:f>操作台!$F$62</c:f>
              <c:numCache>
                <c:formatCode>0.00_ </c:formatCode>
                <c:ptCount val="1"/>
                <c:pt idx="0">
                  <c:v>2.51594762859339</c:v>
                </c:pt>
              </c:numCache>
            </c:numRef>
          </c:yVal>
          <c:bubbleSize>
            <c:numRef>
              <c:f>操作台!$G$62</c:f>
              <c:numCache>
                <c:formatCode>0.00_ </c:formatCode>
                <c:ptCount val="1"/>
                <c:pt idx="0">
                  <c:v>867891</c:v>
                </c:pt>
              </c:numCache>
            </c:numRef>
          </c:bubbleSize>
          <c:bubble3D val="0"/>
        </c:ser>
        <c:ser>
          <c:idx val="22"/>
          <c:order val="22"/>
          <c:tx>
            <c:strRef>
              <c:f>操作台!$D$63</c:f>
              <c:strCache>
                <c:ptCount val="1"/>
                <c:pt idx="0">
                  <c:v>西安</c:v>
                </c:pt>
              </c:strCache>
            </c:strRef>
          </c:tx>
          <c:spPr>
            <a:solidFill>
              <a:schemeClr val="accent5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操作台!$E$63</c:f>
              <c:numCache>
                <c:formatCode>0.00_ </c:formatCode>
                <c:ptCount val="1"/>
                <c:pt idx="0">
                  <c:v>6.16585383132866</c:v>
                </c:pt>
              </c:numCache>
            </c:numRef>
          </c:xVal>
          <c:yVal>
            <c:numRef>
              <c:f>操作台!$F$63</c:f>
              <c:numCache>
                <c:formatCode>0.00_ </c:formatCode>
                <c:ptCount val="1"/>
                <c:pt idx="0">
                  <c:v>5.93945950102537</c:v>
                </c:pt>
              </c:numCache>
            </c:numRef>
          </c:yVal>
          <c:bubbleSize>
            <c:numRef>
              <c:f>操作台!$G$63</c:f>
              <c:numCache>
                <c:formatCode>0.00_ </c:formatCode>
                <c:ptCount val="1"/>
                <c:pt idx="0">
                  <c:v>12952907</c:v>
                </c:pt>
              </c:numCache>
            </c:numRef>
          </c:bubbleSize>
          <c:bubble3D val="0"/>
        </c:ser>
        <c:ser>
          <c:idx val="23"/>
          <c:order val="23"/>
          <c:tx>
            <c:strRef>
              <c:f>操作台!$D$64</c:f>
              <c:strCache>
                <c:ptCount val="1"/>
                <c:pt idx="0">
                  <c:v>兰州</c:v>
                </c:pt>
              </c:strCache>
            </c:strRef>
          </c:tx>
          <c:spPr>
            <a:solidFill>
              <a:schemeClr val="accent6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操作台!$E$64</c:f>
              <c:numCache>
                <c:formatCode>0.00_ </c:formatCode>
                <c:ptCount val="1"/>
                <c:pt idx="0">
                  <c:v>2.92196489482053</c:v>
                </c:pt>
              </c:numCache>
            </c:numRef>
          </c:xVal>
          <c:yVal>
            <c:numRef>
              <c:f>操作台!$F$64</c:f>
              <c:numCache>
                <c:formatCode>0.00_ </c:formatCode>
                <c:ptCount val="1"/>
                <c:pt idx="0">
                  <c:v>4.31596898335854</c:v>
                </c:pt>
              </c:numCache>
            </c:numRef>
          </c:yVal>
          <c:bubbleSize>
            <c:numRef>
              <c:f>操作台!$G$64</c:f>
              <c:numCache>
                <c:formatCode>0.00_ </c:formatCode>
                <c:ptCount val="1"/>
                <c:pt idx="0">
                  <c:v>4359446</c:v>
                </c:pt>
              </c:numCache>
            </c:numRef>
          </c:bubbleSize>
          <c:bubble3D val="0"/>
        </c:ser>
        <c:ser>
          <c:idx val="24"/>
          <c:order val="24"/>
          <c:tx>
            <c:strRef>
              <c:f>操作台!$D$65</c:f>
              <c:strCache>
                <c:ptCount val="1"/>
                <c:pt idx="0">
                  <c:v>西宁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操作台!$E$65</c:f>
              <c:numCache>
                <c:formatCode>0.00_ </c:formatCode>
                <c:ptCount val="1"/>
                <c:pt idx="0">
                  <c:v>2.43738024613115</c:v>
                </c:pt>
              </c:numCache>
            </c:numRef>
          </c:xVal>
          <c:yVal>
            <c:numRef>
              <c:f>操作台!$F$65</c:f>
              <c:numCache>
                <c:formatCode>0.00_ </c:formatCode>
                <c:ptCount val="1"/>
                <c:pt idx="0">
                  <c:v>3.5656799453959</c:v>
                </c:pt>
              </c:numCache>
            </c:numRef>
          </c:yVal>
          <c:bubbleSize>
            <c:numRef>
              <c:f>操作台!$G$65</c:f>
              <c:numCache>
                <c:formatCode>0.00_ </c:formatCode>
                <c:ptCount val="1"/>
                <c:pt idx="0">
                  <c:v>2467965</c:v>
                </c:pt>
              </c:numCache>
            </c:numRef>
          </c:bubbleSize>
          <c:bubble3D val="0"/>
        </c:ser>
        <c:ser>
          <c:idx val="25"/>
          <c:order val="25"/>
          <c:tx>
            <c:strRef>
              <c:f>操作台!$D$66</c:f>
              <c:strCache>
                <c:ptCount val="1"/>
                <c:pt idx="0">
                  <c:v>银川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操作台!$E$66</c:f>
              <c:numCache>
                <c:formatCode>0.00_ </c:formatCode>
                <c:ptCount val="1"/>
                <c:pt idx="0">
                  <c:v>2.36051138820936</c:v>
                </c:pt>
              </c:numCache>
            </c:numRef>
          </c:xVal>
          <c:yVal>
            <c:numRef>
              <c:f>操作台!$F$66</c:f>
              <c:numCache>
                <c:formatCode>0.00_ </c:formatCode>
                <c:ptCount val="1"/>
                <c:pt idx="0">
                  <c:v>3.62675281383478</c:v>
                </c:pt>
              </c:numCache>
            </c:numRef>
          </c:yVal>
          <c:bubbleSize>
            <c:numRef>
              <c:f>操作台!$G$66</c:f>
              <c:numCache>
                <c:formatCode>0.00_ </c:formatCode>
                <c:ptCount val="1"/>
                <c:pt idx="0">
                  <c:v>2859074</c:v>
                </c:pt>
              </c:numCache>
            </c:numRef>
          </c:bubbleSize>
          <c:bubble3D val="0"/>
        </c:ser>
        <c:ser>
          <c:idx val="26"/>
          <c:order val="26"/>
          <c:tx>
            <c:strRef>
              <c:f>操作台!$D$67</c:f>
              <c:strCache>
                <c:ptCount val="1"/>
                <c:pt idx="0">
                  <c:v>乌鲁木齐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操作台!$E$67</c:f>
              <c:numCache>
                <c:formatCode>0.00_ </c:formatCode>
                <c:ptCount val="1"/>
                <c:pt idx="0">
                  <c:v>3.49529939636165</c:v>
                </c:pt>
              </c:numCache>
            </c:numRef>
          </c:xVal>
          <c:yVal>
            <c:numRef>
              <c:f>操作台!$F$67</c:f>
              <c:numCache>
                <c:formatCode>0.00_ </c:formatCode>
                <c:ptCount val="1"/>
                <c:pt idx="0">
                  <c:v>4.02192284781582</c:v>
                </c:pt>
              </c:numCache>
            </c:numRef>
          </c:yVal>
          <c:bubbleSize>
            <c:numRef>
              <c:f>操作台!$G$67</c:f>
              <c:numCache>
                <c:formatCode>0.00_ </c:formatCode>
                <c:ptCount val="1"/>
                <c:pt idx="0">
                  <c:v>4054369</c:v>
                </c:pt>
              </c:numCache>
            </c:numRef>
          </c:bubbleSize>
          <c:bubble3D val="0"/>
        </c:ser>
        <c:ser>
          <c:idx val="27"/>
          <c:order val="27"/>
          <c:tx>
            <c:strRef>
              <c:f>操作台!$D$68</c:f>
              <c:strCache>
                <c:ptCount val="1"/>
                <c:pt idx="0">
                  <c:v>深圳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操作台!$E$68</c:f>
              <c:numCache>
                <c:formatCode>0.00_ </c:formatCode>
                <c:ptCount val="1"/>
                <c:pt idx="0">
                  <c:v>7.09326917901723</c:v>
                </c:pt>
              </c:numCache>
            </c:numRef>
          </c:xVal>
          <c:yVal>
            <c:numRef>
              <c:f>操作台!$F$68</c:f>
              <c:numCache>
                <c:formatCode>0.00_ </c:formatCode>
                <c:ptCount val="1"/>
                <c:pt idx="0">
                  <c:v>6.68585987454905</c:v>
                </c:pt>
              </c:numCache>
            </c:numRef>
          </c:yVal>
          <c:bubbleSize>
            <c:numRef>
              <c:f>操作台!$G$68</c:f>
              <c:numCache>
                <c:formatCode>0.00_ </c:formatCode>
                <c:ptCount val="1"/>
                <c:pt idx="0">
                  <c:v>17560061</c:v>
                </c:pt>
              </c:numCache>
            </c:numRef>
          </c:bubbleSize>
          <c:bubble3D val="0"/>
        </c:ser>
        <c:ser>
          <c:idx val="28"/>
          <c:order val="28"/>
          <c:tx>
            <c:strRef>
              <c:f>操作台!$D$69</c:f>
              <c:strCache>
                <c:ptCount val="1"/>
                <c:pt idx="0">
                  <c:v>大连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操作台!$E$69</c:f>
              <c:numCache>
                <c:formatCode>0.00_ </c:formatCode>
                <c:ptCount val="1"/>
                <c:pt idx="0">
                  <c:v>4.52210323705155</c:v>
                </c:pt>
              </c:numCache>
            </c:numRef>
          </c:xVal>
          <c:yVal>
            <c:numRef>
              <c:f>操作台!$F$69</c:f>
              <c:numCache>
                <c:formatCode>0.00_ </c:formatCode>
                <c:ptCount val="1"/>
                <c:pt idx="0">
                  <c:v>4.79585632802401</c:v>
                </c:pt>
              </c:numCache>
            </c:numRef>
          </c:yVal>
          <c:bubbleSize>
            <c:numRef>
              <c:f>操作台!$G$69</c:f>
              <c:numCache>
                <c:formatCode>0.00_ </c:formatCode>
                <c:ptCount val="1"/>
                <c:pt idx="0">
                  <c:v>7450785</c:v>
                </c:pt>
              </c:numCache>
            </c:numRef>
          </c:bubbleSize>
          <c:bubble3D val="0"/>
        </c:ser>
        <c:ser>
          <c:idx val="29"/>
          <c:order val="29"/>
          <c:tx>
            <c:strRef>
              <c:f>操作台!$D$70</c:f>
              <c:strCache>
                <c:ptCount val="1"/>
                <c:pt idx="0">
                  <c:v>宁波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操作台!$E$70</c:f>
              <c:numCache>
                <c:formatCode>0.00_ </c:formatCode>
                <c:ptCount val="1"/>
                <c:pt idx="0">
                  <c:v>5.87304508972759</c:v>
                </c:pt>
              </c:numCache>
            </c:numRef>
          </c:xVal>
          <c:yVal>
            <c:numRef>
              <c:f>操作台!$F$70</c:f>
              <c:numCache>
                <c:formatCode>0.00_ </c:formatCode>
                <c:ptCount val="1"/>
                <c:pt idx="0">
                  <c:v>5.42482886206542</c:v>
                </c:pt>
              </c:numCache>
            </c:numRef>
          </c:yVal>
          <c:bubbleSize>
            <c:numRef>
              <c:f>操作台!$G$70</c:f>
              <c:numCache>
                <c:formatCode>0.00_ </c:formatCode>
                <c:ptCount val="1"/>
                <c:pt idx="0">
                  <c:v>9404283</c:v>
                </c:pt>
              </c:numCache>
            </c:numRef>
          </c:bubbleSize>
          <c:bubble3D val="0"/>
        </c:ser>
        <c:ser>
          <c:idx val="30"/>
          <c:order val="30"/>
          <c:tx>
            <c:strRef>
              <c:f>操作台!$D$71</c:f>
              <c:strCache>
                <c:ptCount val="1"/>
                <c:pt idx="0">
                  <c:v>青岛</c:v>
                </c:pt>
              </c:strCache>
            </c:strRef>
          </c:tx>
          <c:spPr>
            <a:solidFill>
              <a:schemeClr val="accent1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操作台!$E$71</c:f>
              <c:numCache>
                <c:formatCode>0.00_ </c:formatCode>
                <c:ptCount val="1"/>
                <c:pt idx="0">
                  <c:v>6.00953594737914</c:v>
                </c:pt>
              </c:numCache>
            </c:numRef>
          </c:xVal>
          <c:yVal>
            <c:numRef>
              <c:f>操作台!$F$71</c:f>
              <c:numCache>
                <c:formatCode>0.00_ </c:formatCode>
                <c:ptCount val="1"/>
                <c:pt idx="0">
                  <c:v>5.79756228078567</c:v>
                </c:pt>
              </c:numCache>
            </c:numRef>
          </c:yVal>
          <c:bubbleSize>
            <c:numRef>
              <c:f>操作台!$G$71</c:f>
              <c:numCache>
                <c:formatCode>0.00_ </c:formatCode>
                <c:ptCount val="1"/>
                <c:pt idx="0">
                  <c:v>10071722</c:v>
                </c:pt>
              </c:numCache>
            </c:numRef>
          </c:bubbleSize>
          <c:bubble3D val="0"/>
        </c:ser>
        <c:ser>
          <c:idx val="31"/>
          <c:order val="31"/>
          <c:tx>
            <c:strRef>
              <c:f>操作台!$D$72</c:f>
              <c:strCache>
                <c:ptCount val="1"/>
                <c:pt idx="0">
                  <c:v>厦门</c:v>
                </c:pt>
              </c:strCache>
            </c:strRef>
          </c:tx>
          <c:spPr>
            <a:solidFill>
              <a:schemeClr val="accent2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操作台!$E$72</c:f>
              <c:numCache>
                <c:formatCode>0.00_ </c:formatCode>
                <c:ptCount val="1"/>
                <c:pt idx="0">
                  <c:v>5.83267960316607</c:v>
                </c:pt>
              </c:numCache>
            </c:numRef>
          </c:xVal>
          <c:yVal>
            <c:numRef>
              <c:f>操作台!$F$72</c:f>
              <c:numCache>
                <c:formatCode>0.00_ </c:formatCode>
                <c:ptCount val="1"/>
                <c:pt idx="0">
                  <c:v>4.95620264524832</c:v>
                </c:pt>
              </c:numCache>
            </c:numRef>
          </c:yVal>
          <c:bubbleSize>
            <c:numRef>
              <c:f>操作台!$G$72</c:f>
              <c:numCache>
                <c:formatCode>0.00_ </c:formatCode>
                <c:ptCount val="1"/>
                <c:pt idx="0">
                  <c:v>5163970</c:v>
                </c:pt>
              </c:numCache>
            </c:numRef>
          </c:bubbleSize>
          <c:bubble3D val="0"/>
        </c:ser>
        <c:ser>
          <c:idx val="32"/>
          <c:order val="32"/>
          <c:tx>
            <c:strRef>
              <c:f>操作台!$D$73</c:f>
              <c:strCache>
                <c:ptCount val="1"/>
                <c:pt idx="0">
                  <c:v>苏州</c:v>
                </c:pt>
              </c:strCache>
            </c:strRef>
          </c:tx>
          <c:spPr>
            <a:solidFill>
              <a:schemeClr val="accent3">
                <a:lumMod val="5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elete val="1"/>
          </c:dLbls>
          <c:xVal>
            <c:numRef>
              <c:f>操作台!$E$73</c:f>
              <c:numCache>
                <c:formatCode>0.00_ </c:formatCode>
                <c:ptCount val="1"/>
                <c:pt idx="0">
                  <c:v>7.81844084995054</c:v>
                </c:pt>
              </c:numCache>
            </c:numRef>
          </c:xVal>
          <c:yVal>
            <c:numRef>
              <c:f>操作台!$F$73</c:f>
              <c:numCache>
                <c:formatCode>0.00_ </c:formatCode>
                <c:ptCount val="1"/>
                <c:pt idx="0">
                  <c:v>5.77715790236784</c:v>
                </c:pt>
              </c:numCache>
            </c:numRef>
          </c:yVal>
          <c:bubbleSize>
            <c:numRef>
              <c:f>操作台!$G$73</c:f>
              <c:numCache>
                <c:formatCode>0.00_ </c:formatCode>
                <c:ptCount val="1"/>
                <c:pt idx="0">
                  <c:v>12748262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"/>
        <c:showNegBubbles val="0"/>
        <c:sizeRepresents val="area"/>
        <c:axId val="1198286463"/>
        <c:axId val="1903770063"/>
      </c:bubbleChart>
      <c:valAx>
        <c:axId val="119828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3770063"/>
        <c:crosses val="autoZero"/>
        <c:crossBetween val="midCat"/>
      </c:valAx>
      <c:valAx>
        <c:axId val="19037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9828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数据大屏!$B$6</c:f>
              <c:strCache>
                <c:ptCount val="1"/>
                <c:pt idx="0">
                  <c:v>呼和浩特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bg1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数据大屏!$D$6:$Z$6</c:f>
              <c:numCache>
                <c:formatCode>0.00_ </c:formatCode>
                <c:ptCount val="23"/>
                <c:pt idx="0">
                  <c:v>0.0600641908330425</c:v>
                </c:pt>
                <c:pt idx="1">
                  <c:v>0.196702002355713</c:v>
                </c:pt>
                <c:pt idx="2">
                  <c:v>0.6</c:v>
                </c:pt>
                <c:pt idx="3">
                  <c:v>0.0795040604217492</c:v>
                </c:pt>
                <c:pt idx="4">
                  <c:v>0.0463084316295325</c:v>
                </c:pt>
                <c:pt idx="5">
                  <c:v>0.342045454545455</c:v>
                </c:pt>
                <c:pt idx="6">
                  <c:v>0.176738324405619</c:v>
                </c:pt>
                <c:pt idx="7">
                  <c:v>0.3549165283766</c:v>
                </c:pt>
                <c:pt idx="8">
                  <c:v>0.245519713261649</c:v>
                </c:pt>
                <c:pt idx="9">
                  <c:v>0.38025983878873</c:v>
                </c:pt>
                <c:pt idx="10">
                  <c:v>0.53030303030303</c:v>
                </c:pt>
                <c:pt idx="11">
                  <c:v>0.551559864309803</c:v>
                </c:pt>
                <c:pt idx="12">
                  <c:v>0.0849056603773585</c:v>
                </c:pt>
                <c:pt idx="13">
                  <c:v>1</c:v>
                </c:pt>
                <c:pt idx="14">
                  <c:v>0.126315789473684</c:v>
                </c:pt>
                <c:pt idx="15">
                  <c:v>0.0451704401623394</c:v>
                </c:pt>
                <c:pt idx="16">
                  <c:v>0.115501519756839</c:v>
                </c:pt>
                <c:pt idx="17">
                  <c:v>0.333333333333333</c:v>
                </c:pt>
                <c:pt idx="18">
                  <c:v>0.278443113772455</c:v>
                </c:pt>
                <c:pt idx="19">
                  <c:v>0.735922259241056</c:v>
                </c:pt>
                <c:pt idx="20">
                  <c:v>0.131141281153635</c:v>
                </c:pt>
                <c:pt idx="21">
                  <c:v>0.00817070462808187</c:v>
                </c:pt>
                <c:pt idx="22">
                  <c:v>0.233135389843572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48543"/>
        <c:axId val="1234138255"/>
      </c:radarChart>
      <c:catAx>
        <c:axId val="194904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234138255"/>
        <c:crosses val="autoZero"/>
        <c:auto val="1"/>
        <c:lblAlgn val="ctr"/>
        <c:lblOffset val="100"/>
        <c:noMultiLvlLbl val="0"/>
      </c:catAx>
      <c:valAx>
        <c:axId val="12341382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04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数据大屏!$B$7</c:f>
              <c:strCache>
                <c:ptCount val="1"/>
                <c:pt idx="0">
                  <c:v>沈阳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4"/>
                  </a:gs>
                </a:gsLst>
                <a:path path="circle">
                  <a:fillToRect l="100000" t="100000"/>
                </a:path>
                <a:tileRect r="-100000" b="-100000"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数据大屏!$D$7:$Z$7</c:f>
              <c:numCache>
                <c:formatCode>0.00_ </c:formatCode>
                <c:ptCount val="23"/>
                <c:pt idx="0">
                  <c:v>0.0820138272552696</c:v>
                </c:pt>
                <c:pt idx="1">
                  <c:v>0.180800942285041</c:v>
                </c:pt>
                <c:pt idx="2">
                  <c:v>0.9</c:v>
                </c:pt>
                <c:pt idx="3">
                  <c:v>0.217458142565919</c:v>
                </c:pt>
                <c:pt idx="4">
                  <c:v>0.27129750982962</c:v>
                </c:pt>
                <c:pt idx="5">
                  <c:v>0.598409090909091</c:v>
                </c:pt>
                <c:pt idx="6">
                  <c:v>0.348404434105005</c:v>
                </c:pt>
                <c:pt idx="7">
                  <c:v>0.424956211667232</c:v>
                </c:pt>
                <c:pt idx="8">
                  <c:v>0.660692951015532</c:v>
                </c:pt>
                <c:pt idx="9">
                  <c:v>0.240918848587196</c:v>
                </c:pt>
                <c:pt idx="10">
                  <c:v>0.787878787878788</c:v>
                </c:pt>
                <c:pt idx="11">
                  <c:v>0.330674726819452</c:v>
                </c:pt>
                <c:pt idx="12">
                  <c:v>0.147596339709925</c:v>
                </c:pt>
                <c:pt idx="13">
                  <c:v>0.120332232965568</c:v>
                </c:pt>
                <c:pt idx="14">
                  <c:v>0.526315789473684</c:v>
                </c:pt>
                <c:pt idx="15">
                  <c:v>0.412489470603986</c:v>
                </c:pt>
                <c:pt idx="16">
                  <c:v>0.252279635258359</c:v>
                </c:pt>
                <c:pt idx="17">
                  <c:v>0.745</c:v>
                </c:pt>
                <c:pt idx="18">
                  <c:v>0.610778443113772</c:v>
                </c:pt>
                <c:pt idx="19">
                  <c:v>0.683444551848501</c:v>
                </c:pt>
                <c:pt idx="20">
                  <c:v>0.281545111201671</c:v>
                </c:pt>
                <c:pt idx="21">
                  <c:v>0.0804500885249401</c:v>
                </c:pt>
                <c:pt idx="22">
                  <c:v>0.428468828279643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8543"/>
        <c:axId val="170510031"/>
      </c:radarChart>
      <c:catAx>
        <c:axId val="16577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0510031"/>
        <c:crosses val="autoZero"/>
        <c:auto val="1"/>
        <c:lblAlgn val="ctr"/>
        <c:lblOffset val="100"/>
        <c:noMultiLvlLbl val="0"/>
      </c:catAx>
      <c:valAx>
        <c:axId val="17051003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77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数据大屏!$B$8</c:f>
              <c:strCache>
                <c:ptCount val="1"/>
                <c:pt idx="0">
                  <c:v>长春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5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数据大屏!$D$8:$Z$8</c:f>
              <c:numCache>
                <c:formatCode>0.00_ </c:formatCode>
                <c:ptCount val="23"/>
                <c:pt idx="0">
                  <c:v>0.177631866820234</c:v>
                </c:pt>
                <c:pt idx="1">
                  <c:v>0.0376914016489988</c:v>
                </c:pt>
                <c:pt idx="2">
                  <c:v>0.9</c:v>
                </c:pt>
                <c:pt idx="3">
                  <c:v>0.212578952645122</c:v>
                </c:pt>
                <c:pt idx="4">
                  <c:v>0.168414154652687</c:v>
                </c:pt>
                <c:pt idx="5">
                  <c:v>0.536590909090909</c:v>
                </c:pt>
                <c:pt idx="6">
                  <c:v>0.149578233876751</c:v>
                </c:pt>
                <c:pt idx="7">
                  <c:v>0.615833729166659</c:v>
                </c:pt>
                <c:pt idx="8">
                  <c:v>0.642174432497013</c:v>
                </c:pt>
                <c:pt idx="9">
                  <c:v>0.515881020099822</c:v>
                </c:pt>
                <c:pt idx="10">
                  <c:v>0.772727272727273</c:v>
                </c:pt>
                <c:pt idx="11">
                  <c:v>0.321702827193799</c:v>
                </c:pt>
                <c:pt idx="12">
                  <c:v>0.121359870109707</c:v>
                </c:pt>
                <c:pt idx="13">
                  <c:v>0</c:v>
                </c:pt>
                <c:pt idx="14">
                  <c:v>0.466666666666667</c:v>
                </c:pt>
                <c:pt idx="15">
                  <c:v>0.437065916968952</c:v>
                </c:pt>
                <c:pt idx="16">
                  <c:v>0.446808510638298</c:v>
                </c:pt>
                <c:pt idx="17">
                  <c:v>0.728333333333333</c:v>
                </c:pt>
                <c:pt idx="18">
                  <c:v>0.526946107784431</c:v>
                </c:pt>
                <c:pt idx="19">
                  <c:v>0.646104549986084</c:v>
                </c:pt>
                <c:pt idx="20">
                  <c:v>0.302290135123427</c:v>
                </c:pt>
                <c:pt idx="21">
                  <c:v>0.0130340928336409</c:v>
                </c:pt>
                <c:pt idx="22">
                  <c:v>0.383011894126509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51695"/>
        <c:axId val="170520111"/>
      </c:radarChart>
      <c:catAx>
        <c:axId val="213775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0520111"/>
        <c:crosses val="autoZero"/>
        <c:auto val="1"/>
        <c:lblAlgn val="ctr"/>
        <c:lblOffset val="100"/>
        <c:noMultiLvlLbl val="0"/>
      </c:catAx>
      <c:valAx>
        <c:axId val="17052011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775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数据大屏!$B$9</c:f>
              <c:strCache>
                <c:ptCount val="1"/>
                <c:pt idx="0">
                  <c:v>哈尔滨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6"/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数据大屏!$D$9:$Z$9</c:f>
              <c:numCache>
                <c:formatCode>0.00_ </c:formatCode>
                <c:ptCount val="23"/>
                <c:pt idx="0">
                  <c:v>0.794681544914686</c:v>
                </c:pt>
                <c:pt idx="1">
                  <c:v>0.265017667844523</c:v>
                </c:pt>
                <c:pt idx="2">
                  <c:v>0.9</c:v>
                </c:pt>
                <c:pt idx="3">
                  <c:v>0.154062092704608</c:v>
                </c:pt>
                <c:pt idx="4">
                  <c:v>0.208606378331149</c:v>
                </c:pt>
                <c:pt idx="5">
                  <c:v>0.487272727272727</c:v>
                </c:pt>
                <c:pt idx="6">
                  <c:v>0.137086252259853</c:v>
                </c:pt>
                <c:pt idx="7">
                  <c:v>0.433862962996256</c:v>
                </c:pt>
                <c:pt idx="8">
                  <c:v>0.70489844683393</c:v>
                </c:pt>
                <c:pt idx="9">
                  <c:v>0.254431331680661</c:v>
                </c:pt>
                <c:pt idx="10">
                  <c:v>0.848484848484849</c:v>
                </c:pt>
                <c:pt idx="11">
                  <c:v>0.321225220386788</c:v>
                </c:pt>
                <c:pt idx="12">
                  <c:v>0.0734024067475597</c:v>
                </c:pt>
                <c:pt idx="13">
                  <c:v>0.052554047934142</c:v>
                </c:pt>
                <c:pt idx="14">
                  <c:v>0.505263157894737</c:v>
                </c:pt>
                <c:pt idx="15">
                  <c:v>0.440717037285346</c:v>
                </c:pt>
                <c:pt idx="16">
                  <c:v>0.408308004052685</c:v>
                </c:pt>
                <c:pt idx="17">
                  <c:v>0.795</c:v>
                </c:pt>
                <c:pt idx="18">
                  <c:v>0.517964071856287</c:v>
                </c:pt>
                <c:pt idx="19">
                  <c:v>0.594604383481635</c:v>
                </c:pt>
                <c:pt idx="20">
                  <c:v>0.283781659024326</c:v>
                </c:pt>
                <c:pt idx="21">
                  <c:v>0.145087783737177</c:v>
                </c:pt>
                <c:pt idx="22">
                  <c:v>0.38015660307951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99471"/>
        <c:axId val="170512911"/>
      </c:radarChart>
      <c:catAx>
        <c:axId val="40709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0512911"/>
        <c:crosses val="autoZero"/>
        <c:auto val="1"/>
        <c:lblAlgn val="ctr"/>
        <c:lblOffset val="100"/>
        <c:noMultiLvlLbl val="0"/>
      </c:catAx>
      <c:valAx>
        <c:axId val="170512911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709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数据大屏!$B$11</c:f>
              <c:strCache>
                <c:ptCount val="1"/>
                <c:pt idx="0">
                  <c:v>杭州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2">
                      <a:lumMod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数据大屏!$D$11:$Z$11</c:f>
              <c:numCache>
                <c:formatCode>0.00_ 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0.580389666811483</c:v>
                </c:pt>
                <c:pt idx="4">
                  <c:v>0.334862385321101</c:v>
                </c:pt>
                <c:pt idx="5">
                  <c:v>0.959090909090909</c:v>
                </c:pt>
                <c:pt idx="6">
                  <c:v>0.749710477243168</c:v>
                </c:pt>
                <c:pt idx="7">
                  <c:v>0.815008038417247</c:v>
                </c:pt>
                <c:pt idx="8">
                  <c:v>0.961469534050179</c:v>
                </c:pt>
                <c:pt idx="9">
                  <c:v>0.298024086341251</c:v>
                </c:pt>
                <c:pt idx="10">
                  <c:v>0.924242424242424</c:v>
                </c:pt>
                <c:pt idx="11">
                  <c:v>0.599788742547976</c:v>
                </c:pt>
                <c:pt idx="12">
                  <c:v>0.717695042062178</c:v>
                </c:pt>
                <c:pt idx="13">
                  <c:v>0.457212312512359</c:v>
                </c:pt>
                <c:pt idx="14">
                  <c:v>0.92280701754386</c:v>
                </c:pt>
                <c:pt idx="15">
                  <c:v>0.798259081918113</c:v>
                </c:pt>
                <c:pt idx="16">
                  <c:v>0.714285714285714</c:v>
                </c:pt>
                <c:pt idx="17">
                  <c:v>0.945</c:v>
                </c:pt>
                <c:pt idx="18">
                  <c:v>0.356287425149701</c:v>
                </c:pt>
                <c:pt idx="19">
                  <c:v>0.691026199942689</c:v>
                </c:pt>
                <c:pt idx="20">
                  <c:v>0.540275509320019</c:v>
                </c:pt>
                <c:pt idx="21">
                  <c:v>0.294655443114061</c:v>
                </c:pt>
                <c:pt idx="22">
                  <c:v>0.763886699248515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271887"/>
        <c:axId val="170521071"/>
      </c:radarChart>
      <c:catAx>
        <c:axId val="4102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70521071"/>
        <c:crosses val="autoZero"/>
        <c:auto val="1"/>
        <c:lblAlgn val="ctr"/>
        <c:lblOffset val="100"/>
        <c:noMultiLvlLbl val="0"/>
      </c:catAx>
      <c:valAx>
        <c:axId val="1705210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2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数据大屏!$B$12</c:f>
              <c:strCache>
                <c:ptCount val="1"/>
                <c:pt idx="0">
                  <c:v>合肥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tx1">
                      <a:lumMod val="50000"/>
                      <a:lumOff val="5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数据大屏!$D$3:$Z$3</c:f>
              <c:strCache>
                <c:ptCount val="23"/>
                <c:pt idx="0">
                  <c:v>生态禀赋</c:v>
                </c:pt>
                <c:pt idx="1">
                  <c:v>文化资源</c:v>
                </c:pt>
                <c:pt idx="2">
                  <c:v>政策地位</c:v>
                </c:pt>
                <c:pt idx="3">
                  <c:v>经济规模</c:v>
                </c:pt>
                <c:pt idx="4">
                  <c:v>交通规模</c:v>
                </c:pt>
                <c:pt idx="5">
                  <c:v>创新能力</c:v>
                </c:pt>
                <c:pt idx="6">
                  <c:v>基本保障</c:v>
                </c:pt>
                <c:pt idx="7">
                  <c:v>生活水平</c:v>
                </c:pt>
                <c:pt idx="8">
                  <c:v>主流评价</c:v>
                </c:pt>
                <c:pt idx="9">
                  <c:v>教育服务</c:v>
                </c:pt>
                <c:pt idx="10">
                  <c:v>医疗服务</c:v>
                </c:pt>
                <c:pt idx="11">
                  <c:v>文化服务</c:v>
                </c:pt>
                <c:pt idx="12">
                  <c:v>主流媒体</c:v>
                </c:pt>
                <c:pt idx="13">
                  <c:v>网络接入</c:v>
                </c:pt>
                <c:pt idx="14">
                  <c:v>舆情干预</c:v>
                </c:pt>
                <c:pt idx="15">
                  <c:v>媒体影响</c:v>
                </c:pt>
                <c:pt idx="16">
                  <c:v>群体情绪</c:v>
                </c:pt>
                <c:pt idx="17">
                  <c:v>城市标签</c:v>
                </c:pt>
                <c:pt idx="18">
                  <c:v>就学吸引</c:v>
                </c:pt>
                <c:pt idx="19">
                  <c:v>就业吸引</c:v>
                </c:pt>
                <c:pt idx="20">
                  <c:v>旅游吸引</c:v>
                </c:pt>
                <c:pt idx="21">
                  <c:v>外资吸引</c:v>
                </c:pt>
                <c:pt idx="22">
                  <c:v>会展竞争</c:v>
                </c:pt>
              </c:strCache>
            </c:strRef>
          </c:cat>
          <c:val>
            <c:numRef>
              <c:f>数据大屏!$D$12:$Z$12</c:f>
              <c:numCache>
                <c:formatCode>0.00_ </c:formatCode>
                <c:ptCount val="23"/>
                <c:pt idx="0">
                  <c:v>0.497166079287056</c:v>
                </c:pt>
                <c:pt idx="1">
                  <c:v>0.0129564193168433</c:v>
                </c:pt>
                <c:pt idx="2">
                  <c:v>0.4</c:v>
                </c:pt>
                <c:pt idx="3">
                  <c:v>0.356615312635765</c:v>
                </c:pt>
                <c:pt idx="4">
                  <c:v>0.148973350808213</c:v>
                </c:pt>
                <c:pt idx="5">
                  <c:v>0.782272727272727</c:v>
                </c:pt>
                <c:pt idx="6">
                  <c:v>0.231793204892938</c:v>
                </c:pt>
                <c:pt idx="7">
                  <c:v>0.435397574342593</c:v>
                </c:pt>
                <c:pt idx="8">
                  <c:v>0.651732377538829</c:v>
                </c:pt>
                <c:pt idx="9">
                  <c:v>0.475297397403363</c:v>
                </c:pt>
                <c:pt idx="10">
                  <c:v>0.666666666666667</c:v>
                </c:pt>
                <c:pt idx="11">
                  <c:v>0.317302272388029</c:v>
                </c:pt>
                <c:pt idx="12">
                  <c:v>0.273838549362714</c:v>
                </c:pt>
                <c:pt idx="13">
                  <c:v>0.317812024941402</c:v>
                </c:pt>
                <c:pt idx="14">
                  <c:v>0.52280701754386</c:v>
                </c:pt>
                <c:pt idx="15">
                  <c:v>0.405958583752871</c:v>
                </c:pt>
                <c:pt idx="16">
                  <c:v>0.218844984802432</c:v>
                </c:pt>
                <c:pt idx="17">
                  <c:v>0.695</c:v>
                </c:pt>
                <c:pt idx="18">
                  <c:v>0.5</c:v>
                </c:pt>
                <c:pt idx="19">
                  <c:v>0.590594735766421</c:v>
                </c:pt>
                <c:pt idx="20">
                  <c:v>0.229209250387465</c:v>
                </c:pt>
                <c:pt idx="21">
                  <c:v>0.138478373475301</c:v>
                </c:pt>
                <c:pt idx="22">
                  <c:v>0.448333245747718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7247"/>
        <c:axId val="1942083119"/>
      </c:radarChart>
      <c:catAx>
        <c:axId val="1684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1942083119"/>
        <c:crosses val="autoZero"/>
        <c:auto val="1"/>
        <c:lblAlgn val="ctr"/>
        <c:lblOffset val="100"/>
        <c:noMultiLvlLbl val="0"/>
      </c:catAx>
      <c:valAx>
        <c:axId val="1942083119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3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5" Type="http://schemas.openxmlformats.org/officeDocument/2006/relationships/chart" Target="../charts/chart35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139783</xdr:colOff>
      <xdr:row>0</xdr:row>
      <xdr:rowOff>17318</xdr:rowOff>
    </xdr:from>
    <xdr:to>
      <xdr:col>42</xdr:col>
      <xdr:colOff>502227</xdr:colOff>
      <xdr:row>35</xdr:row>
      <xdr:rowOff>173181</xdr:rowOff>
    </xdr:to>
    <xdr:graphicFrame>
      <xdr:nvGraphicFramePr>
        <xdr:cNvPr id="10" name="图表 9"/>
        <xdr:cNvGraphicFramePr/>
      </xdr:nvGraphicFramePr>
      <xdr:xfrm>
        <a:off x="17653000" y="17145"/>
        <a:ext cx="11334750" cy="6378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6803</xdr:colOff>
      <xdr:row>38</xdr:row>
      <xdr:rowOff>57768</xdr:rowOff>
    </xdr:from>
    <xdr:to>
      <xdr:col>8</xdr:col>
      <xdr:colOff>554030</xdr:colOff>
      <xdr:row>59</xdr:row>
      <xdr:rowOff>20950</xdr:rowOff>
    </xdr:to>
    <xdr:graphicFrame>
      <xdr:nvGraphicFramePr>
        <xdr:cNvPr id="11" name="图表 10"/>
        <xdr:cNvGraphicFramePr/>
      </xdr:nvGraphicFramePr>
      <xdr:xfrm>
        <a:off x="6350" y="6645275"/>
        <a:ext cx="5716270" cy="3696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667523</xdr:colOff>
      <xdr:row>38</xdr:row>
      <xdr:rowOff>57768</xdr:rowOff>
    </xdr:from>
    <xdr:to>
      <xdr:col>17</xdr:col>
      <xdr:colOff>192978</xdr:colOff>
      <xdr:row>59</xdr:row>
      <xdr:rowOff>20950</xdr:rowOff>
    </xdr:to>
    <xdr:graphicFrame>
      <xdr:nvGraphicFramePr>
        <xdr:cNvPr id="12" name="图表 11"/>
        <xdr:cNvGraphicFramePr/>
      </xdr:nvGraphicFramePr>
      <xdr:xfrm>
        <a:off x="5836285" y="6645275"/>
        <a:ext cx="5697220" cy="3696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306471</xdr:colOff>
      <xdr:row>38</xdr:row>
      <xdr:rowOff>57768</xdr:rowOff>
    </xdr:from>
    <xdr:to>
      <xdr:col>25</xdr:col>
      <xdr:colOff>524653</xdr:colOff>
      <xdr:row>59</xdr:row>
      <xdr:rowOff>20950</xdr:rowOff>
    </xdr:to>
    <xdr:graphicFrame>
      <xdr:nvGraphicFramePr>
        <xdr:cNvPr id="13" name="图表 12"/>
        <xdr:cNvGraphicFramePr/>
      </xdr:nvGraphicFramePr>
      <xdr:xfrm>
        <a:off x="11647170" y="6645275"/>
        <a:ext cx="5704840" cy="3696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123824</xdr:rowOff>
    </xdr:from>
    <xdr:to>
      <xdr:col>8</xdr:col>
      <xdr:colOff>547227</xdr:colOff>
      <xdr:row>80</xdr:row>
      <xdr:rowOff>87006</xdr:rowOff>
    </xdr:to>
    <xdr:graphicFrame>
      <xdr:nvGraphicFramePr>
        <xdr:cNvPr id="14" name="图表 13"/>
        <xdr:cNvGraphicFramePr/>
      </xdr:nvGraphicFramePr>
      <xdr:xfrm>
        <a:off x="0" y="10445115"/>
        <a:ext cx="5715635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638146</xdr:colOff>
      <xdr:row>38</xdr:row>
      <xdr:rowOff>57768</xdr:rowOff>
    </xdr:from>
    <xdr:to>
      <xdr:col>34</xdr:col>
      <xdr:colOff>163600</xdr:colOff>
      <xdr:row>59</xdr:row>
      <xdr:rowOff>20950</xdr:rowOff>
    </xdr:to>
    <xdr:graphicFrame>
      <xdr:nvGraphicFramePr>
        <xdr:cNvPr id="15" name="图表 14"/>
        <xdr:cNvGraphicFramePr/>
      </xdr:nvGraphicFramePr>
      <xdr:xfrm>
        <a:off x="17465040" y="6645275"/>
        <a:ext cx="5697855" cy="3696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277091</xdr:colOff>
      <xdr:row>38</xdr:row>
      <xdr:rowOff>57768</xdr:rowOff>
    </xdr:from>
    <xdr:to>
      <xdr:col>42</xdr:col>
      <xdr:colOff>495273</xdr:colOff>
      <xdr:row>59</xdr:row>
      <xdr:rowOff>20950</xdr:rowOff>
    </xdr:to>
    <xdr:graphicFrame>
      <xdr:nvGraphicFramePr>
        <xdr:cNvPr id="17" name="图表 16"/>
        <xdr:cNvGraphicFramePr/>
      </xdr:nvGraphicFramePr>
      <xdr:xfrm>
        <a:off x="23276560" y="6645275"/>
        <a:ext cx="5704205" cy="3696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300254</xdr:colOff>
      <xdr:row>59</xdr:row>
      <xdr:rowOff>123824</xdr:rowOff>
    </xdr:from>
    <xdr:to>
      <xdr:col>25</xdr:col>
      <xdr:colOff>518436</xdr:colOff>
      <xdr:row>80</xdr:row>
      <xdr:rowOff>87006</xdr:rowOff>
    </xdr:to>
    <xdr:graphicFrame>
      <xdr:nvGraphicFramePr>
        <xdr:cNvPr id="19" name="图表 18"/>
        <xdr:cNvGraphicFramePr/>
      </xdr:nvGraphicFramePr>
      <xdr:xfrm>
        <a:off x="11640820" y="10445115"/>
        <a:ext cx="5704840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631140</xdr:colOff>
      <xdr:row>59</xdr:row>
      <xdr:rowOff>123824</xdr:rowOff>
    </xdr:from>
    <xdr:to>
      <xdr:col>34</xdr:col>
      <xdr:colOff>156594</xdr:colOff>
      <xdr:row>80</xdr:row>
      <xdr:rowOff>87006</xdr:rowOff>
    </xdr:to>
    <xdr:graphicFrame>
      <xdr:nvGraphicFramePr>
        <xdr:cNvPr id="20" name="图表 19"/>
        <xdr:cNvGraphicFramePr/>
      </xdr:nvGraphicFramePr>
      <xdr:xfrm>
        <a:off x="17458055" y="10445115"/>
        <a:ext cx="5697855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269297</xdr:colOff>
      <xdr:row>59</xdr:row>
      <xdr:rowOff>123824</xdr:rowOff>
    </xdr:from>
    <xdr:to>
      <xdr:col>42</xdr:col>
      <xdr:colOff>487479</xdr:colOff>
      <xdr:row>80</xdr:row>
      <xdr:rowOff>87006</xdr:rowOff>
    </xdr:to>
    <xdr:graphicFrame>
      <xdr:nvGraphicFramePr>
        <xdr:cNvPr id="21" name="图表 20"/>
        <xdr:cNvGraphicFramePr/>
      </xdr:nvGraphicFramePr>
      <xdr:xfrm>
        <a:off x="23268940" y="10445115"/>
        <a:ext cx="5704205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659931</xdr:colOff>
      <xdr:row>59</xdr:row>
      <xdr:rowOff>123824</xdr:rowOff>
    </xdr:from>
    <xdr:to>
      <xdr:col>17</xdr:col>
      <xdr:colOff>187550</xdr:colOff>
      <xdr:row>80</xdr:row>
      <xdr:rowOff>87006</xdr:rowOff>
    </xdr:to>
    <xdr:graphicFrame>
      <xdr:nvGraphicFramePr>
        <xdr:cNvPr id="22" name="图表 21"/>
        <xdr:cNvGraphicFramePr/>
      </xdr:nvGraphicFramePr>
      <xdr:xfrm>
        <a:off x="5828665" y="10445115"/>
        <a:ext cx="5699760" cy="3697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80</xdr:row>
      <xdr:rowOff>162759</xdr:rowOff>
    </xdr:from>
    <xdr:to>
      <xdr:col>8</xdr:col>
      <xdr:colOff>542926</xdr:colOff>
      <xdr:row>99</xdr:row>
      <xdr:rowOff>143259</xdr:rowOff>
    </xdr:to>
    <xdr:graphicFrame>
      <xdr:nvGraphicFramePr>
        <xdr:cNvPr id="23" name="图表 22"/>
        <xdr:cNvGraphicFramePr/>
      </xdr:nvGraphicFramePr>
      <xdr:xfrm>
        <a:off x="0" y="14218285"/>
        <a:ext cx="571182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596385</xdr:colOff>
      <xdr:row>80</xdr:row>
      <xdr:rowOff>162759</xdr:rowOff>
    </xdr:from>
    <xdr:to>
      <xdr:col>17</xdr:col>
      <xdr:colOff>189628</xdr:colOff>
      <xdr:row>99</xdr:row>
      <xdr:rowOff>143259</xdr:rowOff>
    </xdr:to>
    <xdr:graphicFrame>
      <xdr:nvGraphicFramePr>
        <xdr:cNvPr id="24" name="图表 23"/>
        <xdr:cNvGraphicFramePr/>
      </xdr:nvGraphicFramePr>
      <xdr:xfrm>
        <a:off x="5765165" y="14218285"/>
        <a:ext cx="576516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243087</xdr:colOff>
      <xdr:row>80</xdr:row>
      <xdr:rowOff>162759</xdr:rowOff>
    </xdr:from>
    <xdr:to>
      <xdr:col>25</xdr:col>
      <xdr:colOff>516687</xdr:colOff>
      <xdr:row>99</xdr:row>
      <xdr:rowOff>143259</xdr:rowOff>
    </xdr:to>
    <xdr:graphicFrame>
      <xdr:nvGraphicFramePr>
        <xdr:cNvPr id="25" name="图表 24"/>
        <xdr:cNvGraphicFramePr/>
      </xdr:nvGraphicFramePr>
      <xdr:xfrm>
        <a:off x="11583670" y="1421828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570146</xdr:colOff>
      <xdr:row>80</xdr:row>
      <xdr:rowOff>162759</xdr:rowOff>
    </xdr:from>
    <xdr:to>
      <xdr:col>34</xdr:col>
      <xdr:colOff>163388</xdr:colOff>
      <xdr:row>99</xdr:row>
      <xdr:rowOff>143259</xdr:rowOff>
    </xdr:to>
    <xdr:graphicFrame>
      <xdr:nvGraphicFramePr>
        <xdr:cNvPr id="26" name="图表 25"/>
        <xdr:cNvGraphicFramePr/>
      </xdr:nvGraphicFramePr>
      <xdr:xfrm>
        <a:off x="17397095" y="14218285"/>
        <a:ext cx="5765800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216848</xdr:colOff>
      <xdr:row>80</xdr:row>
      <xdr:rowOff>162759</xdr:rowOff>
    </xdr:from>
    <xdr:to>
      <xdr:col>42</xdr:col>
      <xdr:colOff>490448</xdr:colOff>
      <xdr:row>99</xdr:row>
      <xdr:rowOff>143259</xdr:rowOff>
    </xdr:to>
    <xdr:graphicFrame>
      <xdr:nvGraphicFramePr>
        <xdr:cNvPr id="27" name="图表 26"/>
        <xdr:cNvGraphicFramePr/>
      </xdr:nvGraphicFramePr>
      <xdr:xfrm>
        <a:off x="23216235" y="1421828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100</xdr:row>
      <xdr:rowOff>40140</xdr:rowOff>
    </xdr:from>
    <xdr:to>
      <xdr:col>8</xdr:col>
      <xdr:colOff>568875</xdr:colOff>
      <xdr:row>119</xdr:row>
      <xdr:rowOff>20640</xdr:rowOff>
    </xdr:to>
    <xdr:graphicFrame>
      <xdr:nvGraphicFramePr>
        <xdr:cNvPr id="2" name="图表 1"/>
        <xdr:cNvGraphicFramePr/>
      </xdr:nvGraphicFramePr>
      <xdr:xfrm>
        <a:off x="0" y="17651730"/>
        <a:ext cx="573722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663348</xdr:colOff>
      <xdr:row>100</xdr:row>
      <xdr:rowOff>40140</xdr:rowOff>
    </xdr:from>
    <xdr:to>
      <xdr:col>17</xdr:col>
      <xdr:colOff>208285</xdr:colOff>
      <xdr:row>119</xdr:row>
      <xdr:rowOff>20640</xdr:rowOff>
    </xdr:to>
    <xdr:graphicFrame>
      <xdr:nvGraphicFramePr>
        <xdr:cNvPr id="3" name="图表 2"/>
        <xdr:cNvGraphicFramePr/>
      </xdr:nvGraphicFramePr>
      <xdr:xfrm>
        <a:off x="5831840" y="17651730"/>
        <a:ext cx="5717540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302758</xdr:colOff>
      <xdr:row>100</xdr:row>
      <xdr:rowOff>40140</xdr:rowOff>
    </xdr:from>
    <xdr:to>
      <xdr:col>25</xdr:col>
      <xdr:colOff>538258</xdr:colOff>
      <xdr:row>119</xdr:row>
      <xdr:rowOff>20640</xdr:rowOff>
    </xdr:to>
    <xdr:graphicFrame>
      <xdr:nvGraphicFramePr>
        <xdr:cNvPr id="4" name="图表 3"/>
        <xdr:cNvGraphicFramePr/>
      </xdr:nvGraphicFramePr>
      <xdr:xfrm>
        <a:off x="11643360" y="17651730"/>
        <a:ext cx="57219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632731</xdr:colOff>
      <xdr:row>100</xdr:row>
      <xdr:rowOff>40140</xdr:rowOff>
    </xdr:from>
    <xdr:to>
      <xdr:col>34</xdr:col>
      <xdr:colOff>177669</xdr:colOff>
      <xdr:row>119</xdr:row>
      <xdr:rowOff>20640</xdr:rowOff>
    </xdr:to>
    <xdr:graphicFrame>
      <xdr:nvGraphicFramePr>
        <xdr:cNvPr id="5" name="图表 4"/>
        <xdr:cNvGraphicFramePr/>
      </xdr:nvGraphicFramePr>
      <xdr:xfrm>
        <a:off x="17459960" y="17651730"/>
        <a:ext cx="571690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34</xdr:col>
      <xdr:colOff>272142</xdr:colOff>
      <xdr:row>100</xdr:row>
      <xdr:rowOff>40140</xdr:rowOff>
    </xdr:from>
    <xdr:to>
      <xdr:col>42</xdr:col>
      <xdr:colOff>507642</xdr:colOff>
      <xdr:row>119</xdr:row>
      <xdr:rowOff>20640</xdr:rowOff>
    </xdr:to>
    <xdr:graphicFrame>
      <xdr:nvGraphicFramePr>
        <xdr:cNvPr id="6" name="图表 5"/>
        <xdr:cNvGraphicFramePr/>
      </xdr:nvGraphicFramePr>
      <xdr:xfrm>
        <a:off x="23271480" y="17651730"/>
        <a:ext cx="57219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119</xdr:row>
      <xdr:rowOff>159203</xdr:rowOff>
    </xdr:from>
    <xdr:to>
      <xdr:col>8</xdr:col>
      <xdr:colOff>578400</xdr:colOff>
      <xdr:row>138</xdr:row>
      <xdr:rowOff>139703</xdr:rowOff>
    </xdr:to>
    <xdr:graphicFrame>
      <xdr:nvGraphicFramePr>
        <xdr:cNvPr id="7" name="图表 6"/>
        <xdr:cNvGraphicFramePr/>
      </xdr:nvGraphicFramePr>
      <xdr:xfrm>
        <a:off x="0" y="21148675"/>
        <a:ext cx="5746750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631711</xdr:colOff>
      <xdr:row>119</xdr:row>
      <xdr:rowOff>159203</xdr:rowOff>
    </xdr:from>
    <xdr:to>
      <xdr:col>17</xdr:col>
      <xdr:colOff>219511</xdr:colOff>
      <xdr:row>138</xdr:row>
      <xdr:rowOff>139703</xdr:rowOff>
    </xdr:to>
    <xdr:graphicFrame>
      <xdr:nvGraphicFramePr>
        <xdr:cNvPr id="8" name="图表 7"/>
        <xdr:cNvGraphicFramePr/>
      </xdr:nvGraphicFramePr>
      <xdr:xfrm>
        <a:off x="5800090" y="21148675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272822</xdr:colOff>
      <xdr:row>119</xdr:row>
      <xdr:rowOff>159203</xdr:rowOff>
    </xdr:from>
    <xdr:to>
      <xdr:col>25</xdr:col>
      <xdr:colOff>546422</xdr:colOff>
      <xdr:row>138</xdr:row>
      <xdr:rowOff>139703</xdr:rowOff>
    </xdr:to>
    <xdr:graphicFrame>
      <xdr:nvGraphicFramePr>
        <xdr:cNvPr id="9" name="图表 8"/>
        <xdr:cNvGraphicFramePr/>
      </xdr:nvGraphicFramePr>
      <xdr:xfrm>
        <a:off x="11613515" y="21148675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599733</xdr:colOff>
      <xdr:row>119</xdr:row>
      <xdr:rowOff>159203</xdr:rowOff>
    </xdr:from>
    <xdr:to>
      <xdr:col>34</xdr:col>
      <xdr:colOff>187533</xdr:colOff>
      <xdr:row>138</xdr:row>
      <xdr:rowOff>139703</xdr:rowOff>
    </xdr:to>
    <xdr:graphicFrame>
      <xdr:nvGraphicFramePr>
        <xdr:cNvPr id="16" name="图表 15"/>
        <xdr:cNvGraphicFramePr/>
      </xdr:nvGraphicFramePr>
      <xdr:xfrm>
        <a:off x="17426940" y="21148675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240845</xdr:colOff>
      <xdr:row>119</xdr:row>
      <xdr:rowOff>159203</xdr:rowOff>
    </xdr:from>
    <xdr:to>
      <xdr:col>42</xdr:col>
      <xdr:colOff>514445</xdr:colOff>
      <xdr:row>138</xdr:row>
      <xdr:rowOff>139703</xdr:rowOff>
    </xdr:to>
    <xdr:graphicFrame>
      <xdr:nvGraphicFramePr>
        <xdr:cNvPr id="18" name="图表 17"/>
        <xdr:cNvGraphicFramePr/>
      </xdr:nvGraphicFramePr>
      <xdr:xfrm>
        <a:off x="23240365" y="21148675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139</xdr:row>
      <xdr:rowOff>132228</xdr:rowOff>
    </xdr:from>
    <xdr:to>
      <xdr:col>8</xdr:col>
      <xdr:colOff>578400</xdr:colOff>
      <xdr:row>158</xdr:row>
      <xdr:rowOff>112728</xdr:rowOff>
    </xdr:to>
    <xdr:graphicFrame>
      <xdr:nvGraphicFramePr>
        <xdr:cNvPr id="28" name="图表 27"/>
        <xdr:cNvGraphicFramePr/>
      </xdr:nvGraphicFramePr>
      <xdr:xfrm>
        <a:off x="0" y="24678005"/>
        <a:ext cx="5746750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607358</xdr:colOff>
      <xdr:row>139</xdr:row>
      <xdr:rowOff>132228</xdr:rowOff>
    </xdr:from>
    <xdr:to>
      <xdr:col>17</xdr:col>
      <xdr:colOff>195158</xdr:colOff>
      <xdr:row>158</xdr:row>
      <xdr:rowOff>112728</xdr:rowOff>
    </xdr:to>
    <xdr:graphicFrame>
      <xdr:nvGraphicFramePr>
        <xdr:cNvPr id="29" name="图表 28"/>
        <xdr:cNvGraphicFramePr/>
      </xdr:nvGraphicFramePr>
      <xdr:xfrm>
        <a:off x="5775960" y="2467800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224116</xdr:colOff>
      <xdr:row>139</xdr:row>
      <xdr:rowOff>132228</xdr:rowOff>
    </xdr:from>
    <xdr:to>
      <xdr:col>25</xdr:col>
      <xdr:colOff>497716</xdr:colOff>
      <xdr:row>158</xdr:row>
      <xdr:rowOff>112728</xdr:rowOff>
    </xdr:to>
    <xdr:graphicFrame>
      <xdr:nvGraphicFramePr>
        <xdr:cNvPr id="30" name="图表 29"/>
        <xdr:cNvGraphicFramePr/>
      </xdr:nvGraphicFramePr>
      <xdr:xfrm>
        <a:off x="11564620" y="2467800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526674</xdr:colOff>
      <xdr:row>139</xdr:row>
      <xdr:rowOff>132228</xdr:rowOff>
    </xdr:from>
    <xdr:to>
      <xdr:col>34</xdr:col>
      <xdr:colOff>114474</xdr:colOff>
      <xdr:row>158</xdr:row>
      <xdr:rowOff>112728</xdr:rowOff>
    </xdr:to>
    <xdr:graphicFrame>
      <xdr:nvGraphicFramePr>
        <xdr:cNvPr id="31" name="图表 30"/>
        <xdr:cNvGraphicFramePr/>
      </xdr:nvGraphicFramePr>
      <xdr:xfrm>
        <a:off x="17353915" y="2467800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34</xdr:col>
      <xdr:colOff>143434</xdr:colOff>
      <xdr:row>139</xdr:row>
      <xdr:rowOff>132228</xdr:rowOff>
    </xdr:from>
    <xdr:to>
      <xdr:col>42</xdr:col>
      <xdr:colOff>417034</xdr:colOff>
      <xdr:row>158</xdr:row>
      <xdr:rowOff>112728</xdr:rowOff>
    </xdr:to>
    <xdr:graphicFrame>
      <xdr:nvGraphicFramePr>
        <xdr:cNvPr id="32" name="图表 31"/>
        <xdr:cNvGraphicFramePr/>
      </xdr:nvGraphicFramePr>
      <xdr:xfrm>
        <a:off x="23142575" y="24678005"/>
        <a:ext cx="5760085" cy="335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159</xdr:row>
      <xdr:rowOff>60552</xdr:rowOff>
    </xdr:from>
    <xdr:to>
      <xdr:col>8</xdr:col>
      <xdr:colOff>578400</xdr:colOff>
      <xdr:row>178</xdr:row>
      <xdr:rowOff>31527</xdr:rowOff>
    </xdr:to>
    <xdr:graphicFrame>
      <xdr:nvGraphicFramePr>
        <xdr:cNvPr id="33" name="图表 32"/>
        <xdr:cNvGraphicFramePr/>
      </xdr:nvGraphicFramePr>
      <xdr:xfrm>
        <a:off x="0" y="28162250"/>
        <a:ext cx="5746750" cy="3348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596672</xdr:colOff>
      <xdr:row>159</xdr:row>
      <xdr:rowOff>55789</xdr:rowOff>
    </xdr:from>
    <xdr:to>
      <xdr:col>17</xdr:col>
      <xdr:colOff>184472</xdr:colOff>
      <xdr:row>178</xdr:row>
      <xdr:rowOff>36289</xdr:rowOff>
    </xdr:to>
    <xdr:graphicFrame>
      <xdr:nvGraphicFramePr>
        <xdr:cNvPr id="34" name="图表 33"/>
        <xdr:cNvGraphicFramePr/>
      </xdr:nvGraphicFramePr>
      <xdr:xfrm>
        <a:off x="5765165" y="28157170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202745</xdr:colOff>
      <xdr:row>159</xdr:row>
      <xdr:rowOff>55789</xdr:rowOff>
    </xdr:from>
    <xdr:to>
      <xdr:col>25</xdr:col>
      <xdr:colOff>476345</xdr:colOff>
      <xdr:row>178</xdr:row>
      <xdr:rowOff>36289</xdr:rowOff>
    </xdr:to>
    <xdr:graphicFrame>
      <xdr:nvGraphicFramePr>
        <xdr:cNvPr id="35" name="图表 34"/>
        <xdr:cNvGraphicFramePr/>
      </xdr:nvGraphicFramePr>
      <xdr:xfrm>
        <a:off x="11543665" y="28157170"/>
        <a:ext cx="5760085" cy="3359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595312</xdr:colOff>
      <xdr:row>186</xdr:row>
      <xdr:rowOff>23813</xdr:rowOff>
    </xdr:from>
    <xdr:to>
      <xdr:col>34</xdr:col>
      <xdr:colOff>476250</xdr:colOff>
      <xdr:row>262</xdr:row>
      <xdr:rowOff>10925</xdr:rowOff>
    </xdr:to>
    <xdr:graphicFrame>
      <xdr:nvGraphicFramePr>
        <xdr:cNvPr id="37" name="图表 36"/>
        <xdr:cNvGraphicFramePr/>
      </xdr:nvGraphicFramePr>
      <xdr:xfrm>
        <a:off x="1039495" y="32926020"/>
        <a:ext cx="22436455" cy="13500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161924</xdr:colOff>
      <xdr:row>0</xdr:row>
      <xdr:rowOff>95251</xdr:rowOff>
    </xdr:from>
    <xdr:to>
      <xdr:col>17</xdr:col>
      <xdr:colOff>476249</xdr:colOff>
      <xdr:row>33</xdr:row>
      <xdr:rowOff>161926</xdr:rowOff>
    </xdr:to>
    <xdr:graphicFrame>
      <xdr:nvGraphicFramePr>
        <xdr:cNvPr id="2" name="图表 1"/>
        <xdr:cNvGraphicFramePr/>
      </xdr:nvGraphicFramePr>
      <xdr:xfrm>
        <a:off x="1926590" y="95250"/>
        <a:ext cx="11617325" cy="593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36</xdr:row>
      <xdr:rowOff>47625</xdr:rowOff>
    </xdr:from>
    <xdr:to>
      <xdr:col>20</xdr:col>
      <xdr:colOff>666750</xdr:colOff>
      <xdr:row>76</xdr:row>
      <xdr:rowOff>145675</xdr:rowOff>
    </xdr:to>
    <xdr:graphicFrame>
      <xdr:nvGraphicFramePr>
        <xdr:cNvPr id="7" name="图表 6"/>
        <xdr:cNvGraphicFramePr/>
      </xdr:nvGraphicFramePr>
      <xdr:xfrm>
        <a:off x="6283325" y="6448425"/>
        <a:ext cx="9509125" cy="7209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gl.nanning.gov.cn/bsfw/ggbmfw/fwzwhycml/t5160980.html" TargetMode="External"/><Relationship Id="rId2" Type="http://schemas.openxmlformats.org/officeDocument/2006/relationships/hyperlink" Target="https://baijiahao.baidu.com/s?id=1735413508177914790&amp;wfr=spider&amp;for=pc" TargetMode="External"/><Relationship Id="rId1" Type="http://schemas.openxmlformats.org/officeDocument/2006/relationships/hyperlink" Target="https://www.163.com/dy/article/H9K5S7H90534F5K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"/>
  <sheetViews>
    <sheetView topLeftCell="AA1" workbookViewId="0">
      <selection activeCell="Z3" sqref="Z3"/>
    </sheetView>
  </sheetViews>
  <sheetFormatPr defaultColWidth="9" defaultRowHeight="14"/>
  <cols>
    <col min="1" max="1" width="5.83333333333333" style="37" customWidth="1"/>
    <col min="2" max="2" width="11.6666666666667" style="37" customWidth="1"/>
    <col min="3" max="3" width="5.33333333333333" style="37" customWidth="1"/>
    <col min="4" max="16384" width="9" style="37"/>
  </cols>
  <sheetData>
    <row r="1" spans="1:26">
      <c r="A1" s="38" t="s">
        <v>0</v>
      </c>
      <c r="C1" s="39" t="s">
        <v>1</v>
      </c>
      <c r="D1" s="40" t="s">
        <v>2</v>
      </c>
      <c r="E1" s="40"/>
      <c r="F1" s="40"/>
      <c r="G1" s="40"/>
      <c r="H1" s="40"/>
      <c r="I1" s="62"/>
      <c r="J1" s="40" t="s">
        <v>3</v>
      </c>
      <c r="K1" s="40"/>
      <c r="L1" s="40"/>
      <c r="M1" s="40"/>
      <c r="N1" s="40"/>
      <c r="O1" s="63"/>
      <c r="P1" s="40" t="s">
        <v>4</v>
      </c>
      <c r="Q1" s="40"/>
      <c r="R1" s="40"/>
      <c r="S1" s="40"/>
      <c r="T1" s="40"/>
      <c r="U1" s="62"/>
      <c r="V1" s="40" t="s">
        <v>5</v>
      </c>
      <c r="W1" s="40"/>
      <c r="X1" s="40"/>
      <c r="Y1" s="40"/>
      <c r="Z1" s="74"/>
    </row>
    <row r="2" spans="1:26">
      <c r="A2" s="41"/>
      <c r="B2" s="37" t="s">
        <v>6</v>
      </c>
      <c r="C2" s="42"/>
      <c r="D2" s="43" t="s">
        <v>7</v>
      </c>
      <c r="E2" s="43"/>
      <c r="F2" s="44"/>
      <c r="G2" s="43" t="s">
        <v>8</v>
      </c>
      <c r="H2" s="43"/>
      <c r="I2" s="64"/>
      <c r="J2" s="43" t="s">
        <v>9</v>
      </c>
      <c r="K2" s="43"/>
      <c r="L2" s="44"/>
      <c r="M2" s="43" t="s">
        <v>10</v>
      </c>
      <c r="N2" s="43"/>
      <c r="O2" s="65"/>
      <c r="P2" s="43" t="s">
        <v>11</v>
      </c>
      <c r="Q2" s="43"/>
      <c r="R2" s="44"/>
      <c r="S2" s="43" t="s">
        <v>12</v>
      </c>
      <c r="T2" s="43"/>
      <c r="U2" s="64"/>
      <c r="V2" s="43" t="s">
        <v>13</v>
      </c>
      <c r="W2" s="43"/>
      <c r="X2" s="44"/>
      <c r="Y2" s="43" t="s">
        <v>14</v>
      </c>
      <c r="Z2" s="75"/>
    </row>
    <row r="3" spans="1:26">
      <c r="A3" s="41"/>
      <c r="C3" s="42"/>
      <c r="D3" s="37" t="s">
        <v>15</v>
      </c>
      <c r="E3" s="37" t="s">
        <v>16</v>
      </c>
      <c r="F3" s="45" t="s">
        <v>17</v>
      </c>
      <c r="G3" s="37" t="s">
        <v>18</v>
      </c>
      <c r="H3" s="37" t="s">
        <v>19</v>
      </c>
      <c r="I3" s="66" t="s">
        <v>20</v>
      </c>
      <c r="J3" s="37" t="s">
        <v>21</v>
      </c>
      <c r="K3" s="37" t="s">
        <v>22</v>
      </c>
      <c r="L3" s="45" t="s">
        <v>23</v>
      </c>
      <c r="M3" s="37" t="s">
        <v>24</v>
      </c>
      <c r="N3" s="37" t="s">
        <v>25</v>
      </c>
      <c r="O3" s="67" t="s">
        <v>26</v>
      </c>
      <c r="P3" s="37" t="s">
        <v>27</v>
      </c>
      <c r="Q3" s="37" t="s">
        <v>28</v>
      </c>
      <c r="R3" s="45" t="s">
        <v>29</v>
      </c>
      <c r="S3" s="37" t="s">
        <v>30</v>
      </c>
      <c r="T3" s="37" t="s">
        <v>31</v>
      </c>
      <c r="U3" s="66" t="s">
        <v>32</v>
      </c>
      <c r="V3" s="37" t="s">
        <v>33</v>
      </c>
      <c r="W3" s="37" t="s">
        <v>34</v>
      </c>
      <c r="X3" s="45" t="s">
        <v>35</v>
      </c>
      <c r="Y3" s="37" t="s">
        <v>36</v>
      </c>
      <c r="Z3" s="76" t="s">
        <v>37</v>
      </c>
    </row>
    <row r="4" spans="1:26">
      <c r="A4" s="46">
        <v>1</v>
      </c>
      <c r="B4" s="47" t="s">
        <v>38</v>
      </c>
      <c r="C4" s="48">
        <f>D4*$D$37+E4*$E$37+F4*$F$37+G4*$G$37+H4*$H$37+I4*$I$37+J4*$J$37+K4*$K$37+L4*$L$37+M4*$M$37+N4*$N$37+O4*$O$37+P4*$P$37+Q4*$Q$37+R4*$R$37+S4*$S$37+T4*$T$37+U4*$U$37+V4*$V$37+W4*$W$37+X4*$X$37+Y4*$Y$37+Z4*$Z$37</f>
        <v>0.350285424176458</v>
      </c>
      <c r="D4" s="49">
        <f>生态禀赋!I2</f>
        <v>0.0846145296684322</v>
      </c>
      <c r="E4" s="49">
        <f>文化资源!H3</f>
        <v>0.27208480565371</v>
      </c>
      <c r="F4" s="50">
        <f>政策地位!D2</f>
        <v>0.6</v>
      </c>
      <c r="G4" s="49">
        <f>经济规模!D2</f>
        <v>0.192093038799586</v>
      </c>
      <c r="H4" s="49">
        <f>交通规模!D2</f>
        <v>0.0478374836173001</v>
      </c>
      <c r="I4" s="68">
        <f>创新能力!D2</f>
        <v>0.3625</v>
      </c>
      <c r="J4" s="49">
        <f>基本社保!K2</f>
        <v>0.0775232376532069</v>
      </c>
      <c r="K4" s="49">
        <f>生活水平!I2</f>
        <v>0.883565520634614</v>
      </c>
      <c r="L4" s="50">
        <f>主流评价!D2</f>
        <v>0.718936678614098</v>
      </c>
      <c r="M4" s="49">
        <f>教育服务!J2</f>
        <v>0.711056501131161</v>
      </c>
      <c r="N4" s="49">
        <f>医疗服务!D2</f>
        <v>0.651515151515151</v>
      </c>
      <c r="O4" s="69">
        <f>文化服务!M2</f>
        <v>0.120190398301105</v>
      </c>
      <c r="P4" s="49">
        <f>主流媒体!H2</f>
        <v>0.097916498504207</v>
      </c>
      <c r="Q4" s="49">
        <f>网络接入!F2</f>
        <v>0.273261299289714</v>
      </c>
      <c r="R4" s="50">
        <f>舆情干预!D2</f>
        <v>0.410526315789474</v>
      </c>
      <c r="S4" s="49">
        <f>媒体影响!I3</f>
        <v>0.216481654998867</v>
      </c>
      <c r="T4" s="49">
        <f>群体情绪!D2</f>
        <v>0</v>
      </c>
      <c r="U4" s="68">
        <f>城市标签!D2</f>
        <v>0.461666666666667</v>
      </c>
      <c r="V4" s="49">
        <f>就学吸引!H3</f>
        <v>0.622754491017964</v>
      </c>
      <c r="W4" s="49">
        <f>就业吸引!M2</f>
        <v>0.605892919078982</v>
      </c>
      <c r="X4" s="50">
        <f>旅游吸引!D2</f>
        <v>0.371016650569084</v>
      </c>
      <c r="Y4" s="49">
        <f>外资吸引!G2</f>
        <v>0.0664925873675965</v>
      </c>
      <c r="Z4" s="77">
        <f>会展竞争!D2</f>
        <v>0.357174137719621</v>
      </c>
    </row>
    <row r="5" spans="1:26">
      <c r="A5" s="41">
        <v>2</v>
      </c>
      <c r="B5" s="51" t="s">
        <v>39</v>
      </c>
      <c r="C5" s="48">
        <f t="shared" ref="C5:C36" si="0">D5*$D$37+E5*$E$37+F5*$F$37+G5*$G$37+H5*$H$37+I5*$I$37+J5*$J$37+K5*$K$37+L5*$L$37+M5*$M$37+N5*$N$37+O5*$O$37+P5*$P$37+Q5*$Q$37+R5*$R$37+S5*$S$37+T5*$T$37+U5*$U$37+V5*$V$37+W5*$W$37+X5*$X$37+Y5*$Y$37+Z5*$Z$37</f>
        <v>0.378797042431509</v>
      </c>
      <c r="D5" s="52">
        <f>生态禀赋!I3</f>
        <v>0.0399226794667933</v>
      </c>
      <c r="E5" s="52">
        <f>文化资源!H4</f>
        <v>0.280329799764429</v>
      </c>
      <c r="F5" s="53">
        <f>政策地位!D3</f>
        <v>0.6</v>
      </c>
      <c r="G5" s="52">
        <f>经济规模!D3</f>
        <v>0.146375697623901</v>
      </c>
      <c r="H5" s="52">
        <f>交通规模!D3</f>
        <v>0.0655307994757536</v>
      </c>
      <c r="I5" s="70">
        <f>创新能力!D3</f>
        <v>0.480909090909091</v>
      </c>
      <c r="J5" s="52">
        <f>基本社保!K3</f>
        <v>0.268886096811463</v>
      </c>
      <c r="K5" s="52">
        <f>生活水平!I3</f>
        <v>0.54908874684458</v>
      </c>
      <c r="L5" s="53">
        <f>主流评价!D3</f>
        <v>0.868279569892473</v>
      </c>
      <c r="M5" s="52">
        <f>教育服务!J3</f>
        <v>0.557336756386715</v>
      </c>
      <c r="N5" s="52">
        <f>医疗服务!D3</f>
        <v>0.954545454545455</v>
      </c>
      <c r="O5" s="71">
        <f>文化服务!M3</f>
        <v>0.387369257076905</v>
      </c>
      <c r="P5" s="52">
        <f>主流媒体!H3</f>
        <v>0.0822845225782482</v>
      </c>
      <c r="Q5" s="52">
        <f>网络接入!F3</f>
        <v>0.415023154068145</v>
      </c>
      <c r="R5" s="53">
        <f>舆情干预!D3</f>
        <v>0.396491228070175</v>
      </c>
      <c r="S5" s="52">
        <f>媒体影响!I4</f>
        <v>0.363788942616925</v>
      </c>
      <c r="T5" s="52">
        <f>群体情绪!D3</f>
        <v>0.173252279635258</v>
      </c>
      <c r="U5" s="70">
        <f>城市标签!D3</f>
        <v>0.5</v>
      </c>
      <c r="V5" s="52">
        <f>就学吸引!H4</f>
        <v>0.374251497005988</v>
      </c>
      <c r="W5" s="52">
        <f>就业吸引!M3</f>
        <v>0.680842524561845</v>
      </c>
      <c r="X5" s="53">
        <f>旅游吸引!D3</f>
        <v>0.286210415189272</v>
      </c>
      <c r="Y5" s="52">
        <f>外资吸引!G3</f>
        <v>0.00454781070856371</v>
      </c>
      <c r="Z5" s="78">
        <f>会展竞争!D3</f>
        <v>0.349519154973987</v>
      </c>
    </row>
    <row r="6" spans="1:26">
      <c r="A6" s="46">
        <v>3</v>
      </c>
      <c r="B6" s="54" t="s">
        <v>40</v>
      </c>
      <c r="C6" s="48">
        <f t="shared" si="0"/>
        <v>0.285746395500728</v>
      </c>
      <c r="D6" s="49">
        <f>生态禀赋!I4</f>
        <v>0.0600641908330425</v>
      </c>
      <c r="E6" s="49">
        <f>文化资源!H5</f>
        <v>0.196702002355713</v>
      </c>
      <c r="F6" s="50">
        <f>政策地位!D4</f>
        <v>0.6</v>
      </c>
      <c r="G6" s="49">
        <f>经济规模!D4</f>
        <v>0.0795040604217492</v>
      </c>
      <c r="H6" s="49">
        <f>交通规模!D4</f>
        <v>0.0463084316295325</v>
      </c>
      <c r="I6" s="68">
        <f>创新能力!D4</f>
        <v>0.342045454545455</v>
      </c>
      <c r="J6" s="49">
        <f>基本社保!K4</f>
        <v>0.176738324405619</v>
      </c>
      <c r="K6" s="49">
        <f>生活水平!I4</f>
        <v>0.3549165283766</v>
      </c>
      <c r="L6" s="50">
        <f>主流评价!D4</f>
        <v>0.245519713261649</v>
      </c>
      <c r="M6" s="49">
        <f>教育服务!J4</f>
        <v>0.38025983878873</v>
      </c>
      <c r="N6" s="49">
        <f>医疗服务!D4</f>
        <v>0.53030303030303</v>
      </c>
      <c r="O6" s="69">
        <f>文化服务!M4</f>
        <v>0.551559864309803</v>
      </c>
      <c r="P6" s="49">
        <f>主流媒体!H4</f>
        <v>0.0849056603773585</v>
      </c>
      <c r="Q6" s="49">
        <f>网络接入!F4</f>
        <v>1</v>
      </c>
      <c r="R6" s="50">
        <f>舆情干预!D4</f>
        <v>0.126315789473684</v>
      </c>
      <c r="S6" s="49">
        <f>媒体影响!I5</f>
        <v>0.0451704401623394</v>
      </c>
      <c r="T6" s="49">
        <f>群体情绪!D4</f>
        <v>0.115501519756839</v>
      </c>
      <c r="U6" s="68">
        <f>城市标签!D4</f>
        <v>0.333333333333333</v>
      </c>
      <c r="V6" s="49">
        <f>就学吸引!H5</f>
        <v>0.278443113772455</v>
      </c>
      <c r="W6" s="49">
        <f>就业吸引!M4</f>
        <v>0.735922259241056</v>
      </c>
      <c r="X6" s="50">
        <f>旅游吸引!D4</f>
        <v>0.131141281153635</v>
      </c>
      <c r="Y6" s="49">
        <f>外资吸引!G4</f>
        <v>0.00817070462808187</v>
      </c>
      <c r="Z6" s="77">
        <f>会展竞争!D4</f>
        <v>0.233135389843572</v>
      </c>
    </row>
    <row r="7" spans="1:26">
      <c r="A7" s="41">
        <v>4</v>
      </c>
      <c r="B7" s="55" t="s">
        <v>41</v>
      </c>
      <c r="C7" s="48">
        <f t="shared" si="0"/>
        <v>0.407256209462042</v>
      </c>
      <c r="D7" s="52">
        <f>生态禀赋!I5</f>
        <v>0.0820138272552696</v>
      </c>
      <c r="E7" s="52">
        <f>文化资源!H6</f>
        <v>0.180800942285041</v>
      </c>
      <c r="F7" s="53">
        <f>政策地位!D5</f>
        <v>0.9</v>
      </c>
      <c r="G7" s="52">
        <f>经济规模!D5</f>
        <v>0.217458142565919</v>
      </c>
      <c r="H7" s="52">
        <f>交通规模!D5</f>
        <v>0.27129750982962</v>
      </c>
      <c r="I7" s="70">
        <f>创新能力!D5</f>
        <v>0.598409090909091</v>
      </c>
      <c r="J7" s="52">
        <f>基本社保!K5</f>
        <v>0.348404434105005</v>
      </c>
      <c r="K7" s="52">
        <f>生活水平!I5</f>
        <v>0.424956211667232</v>
      </c>
      <c r="L7" s="53">
        <f>主流评价!D5</f>
        <v>0.660692951015532</v>
      </c>
      <c r="M7" s="52">
        <f>教育服务!J5</f>
        <v>0.240918848587196</v>
      </c>
      <c r="N7" s="52">
        <f>医疗服务!D5</f>
        <v>0.787878787878788</v>
      </c>
      <c r="O7" s="71">
        <f>文化服务!M5</f>
        <v>0.330674726819452</v>
      </c>
      <c r="P7" s="52">
        <f>主流媒体!H5</f>
        <v>0.147596339709925</v>
      </c>
      <c r="Q7" s="52">
        <f>网络接入!F5</f>
        <v>0.120332232965568</v>
      </c>
      <c r="R7" s="53">
        <f>舆情干预!D5</f>
        <v>0.526315789473684</v>
      </c>
      <c r="S7" s="52">
        <f>媒体影响!I6</f>
        <v>0.412489470603986</v>
      </c>
      <c r="T7" s="52">
        <f>群体情绪!D5</f>
        <v>0.252279635258359</v>
      </c>
      <c r="U7" s="70">
        <f>城市标签!D5</f>
        <v>0.745</v>
      </c>
      <c r="V7" s="52">
        <f>就学吸引!H6</f>
        <v>0.610778443113772</v>
      </c>
      <c r="W7" s="52">
        <f>就业吸引!M5</f>
        <v>0.683444551848501</v>
      </c>
      <c r="X7" s="53">
        <f>旅游吸引!D5</f>
        <v>0.281545111201671</v>
      </c>
      <c r="Y7" s="52">
        <f>外资吸引!G5</f>
        <v>0.0804500885249401</v>
      </c>
      <c r="Z7" s="78">
        <f>会展竞争!D5</f>
        <v>0.428468828279643</v>
      </c>
    </row>
    <row r="8" spans="1:26">
      <c r="A8" s="46">
        <v>5</v>
      </c>
      <c r="B8" s="47" t="s">
        <v>42</v>
      </c>
      <c r="C8" s="48">
        <f t="shared" si="0"/>
        <v>0.392703876277348</v>
      </c>
      <c r="D8" s="49">
        <f>生态禀赋!I6</f>
        <v>0.177631866820234</v>
      </c>
      <c r="E8" s="49">
        <f>文化资源!H7</f>
        <v>0.0376914016489988</v>
      </c>
      <c r="F8" s="50">
        <f>政策地位!D6</f>
        <v>0.9</v>
      </c>
      <c r="G8" s="49">
        <f>经济规模!D6</f>
        <v>0.212578952645122</v>
      </c>
      <c r="H8" s="49">
        <f>交通规模!D6</f>
        <v>0.168414154652687</v>
      </c>
      <c r="I8" s="68">
        <f>创新能力!D6</f>
        <v>0.536590909090909</v>
      </c>
      <c r="J8" s="49">
        <f>基本社保!K6</f>
        <v>0.149578233876751</v>
      </c>
      <c r="K8" s="49">
        <f>生活水平!I6</f>
        <v>0.615833729166659</v>
      </c>
      <c r="L8" s="50">
        <f>主流评价!D6</f>
        <v>0.642174432497013</v>
      </c>
      <c r="M8" s="49">
        <f>教育服务!J6</f>
        <v>0.515881020099822</v>
      </c>
      <c r="N8" s="49">
        <f>医疗服务!D6</f>
        <v>0.772727272727273</v>
      </c>
      <c r="O8" s="69">
        <f>文化服务!M6</f>
        <v>0.321702827193799</v>
      </c>
      <c r="P8" s="49">
        <f>主流媒体!H6</f>
        <v>0.121359870109707</v>
      </c>
      <c r="Q8" s="49">
        <f>网络接入!F6</f>
        <v>0</v>
      </c>
      <c r="R8" s="50">
        <f>舆情干预!D6</f>
        <v>0.466666666666667</v>
      </c>
      <c r="S8" s="49">
        <f>媒体影响!I7</f>
        <v>0.437065916968952</v>
      </c>
      <c r="T8" s="49">
        <f>群体情绪!D6</f>
        <v>0.446808510638298</v>
      </c>
      <c r="U8" s="68">
        <f>城市标签!D6</f>
        <v>0.728333333333333</v>
      </c>
      <c r="V8" s="49">
        <f>就学吸引!H7</f>
        <v>0.526946107784431</v>
      </c>
      <c r="W8" s="49">
        <f>就业吸引!M6</f>
        <v>0.646104549986084</v>
      </c>
      <c r="X8" s="50">
        <f>旅游吸引!D6</f>
        <v>0.302290135123427</v>
      </c>
      <c r="Y8" s="49">
        <f>外资吸引!G6</f>
        <v>0.0130340928336409</v>
      </c>
      <c r="Z8" s="77">
        <f>会展竞争!D6</f>
        <v>0.383011894126509</v>
      </c>
    </row>
    <row r="9" spans="1:26">
      <c r="A9" s="41">
        <v>6</v>
      </c>
      <c r="B9" s="55" t="s">
        <v>43</v>
      </c>
      <c r="C9" s="48">
        <f t="shared" si="0"/>
        <v>0.420549464673633</v>
      </c>
      <c r="D9" s="52">
        <f>生态禀赋!I7</f>
        <v>0.794681544914686</v>
      </c>
      <c r="E9" s="52">
        <f>文化资源!H8</f>
        <v>0.265017667844523</v>
      </c>
      <c r="F9" s="53">
        <f>政策地位!D7</f>
        <v>0.9</v>
      </c>
      <c r="G9" s="52">
        <f>经济规模!D7</f>
        <v>0.154062092704608</v>
      </c>
      <c r="H9" s="52">
        <f>交通规模!D7</f>
        <v>0.208606378331149</v>
      </c>
      <c r="I9" s="70">
        <f>创新能力!D7</f>
        <v>0.487272727272727</v>
      </c>
      <c r="J9" s="52">
        <f>基本社保!K7</f>
        <v>0.137086252259853</v>
      </c>
      <c r="K9" s="52">
        <f>生活水平!I7</f>
        <v>0.433862962996256</v>
      </c>
      <c r="L9" s="53">
        <f>主流评价!D7</f>
        <v>0.70489844683393</v>
      </c>
      <c r="M9" s="52">
        <f>教育服务!J7</f>
        <v>0.254431331680661</v>
      </c>
      <c r="N9" s="52">
        <f>医疗服务!D7</f>
        <v>0.848484848484849</v>
      </c>
      <c r="O9" s="71">
        <f>文化服务!M7</f>
        <v>0.321225220386788</v>
      </c>
      <c r="P9" s="52">
        <f>主流媒体!H7</f>
        <v>0.0734024067475597</v>
      </c>
      <c r="Q9" s="52">
        <f>网络接入!F7</f>
        <v>0.052554047934142</v>
      </c>
      <c r="R9" s="53">
        <f>舆情干预!D7</f>
        <v>0.505263157894737</v>
      </c>
      <c r="S9" s="52">
        <f>媒体影响!I8</f>
        <v>0.440717037285346</v>
      </c>
      <c r="T9" s="52">
        <f>群体情绪!D7</f>
        <v>0.408308004052685</v>
      </c>
      <c r="U9" s="70">
        <f>城市标签!D7</f>
        <v>0.795</v>
      </c>
      <c r="V9" s="52">
        <f>就学吸引!H8</f>
        <v>0.517964071856287</v>
      </c>
      <c r="W9" s="52">
        <f>就业吸引!M7</f>
        <v>0.594604383481635</v>
      </c>
      <c r="X9" s="53">
        <f>旅游吸引!D7</f>
        <v>0.283781659024326</v>
      </c>
      <c r="Y9" s="52">
        <f>外资吸引!G7</f>
        <v>0.145087783737177</v>
      </c>
      <c r="Z9" s="78">
        <f>会展竞争!D7</f>
        <v>0.38015660307951</v>
      </c>
    </row>
    <row r="10" spans="1:26">
      <c r="A10" s="46">
        <v>7</v>
      </c>
      <c r="B10" s="47" t="s">
        <v>44</v>
      </c>
      <c r="C10" s="48">
        <f t="shared" si="0"/>
        <v>0.644805598536539</v>
      </c>
      <c r="D10" s="49">
        <f>生态禀赋!I8</f>
        <v>0.278274886616993</v>
      </c>
      <c r="E10" s="49">
        <f>文化资源!H9</f>
        <v>0.499411071849234</v>
      </c>
      <c r="F10" s="50">
        <f>政策地位!D8</f>
        <v>0.9</v>
      </c>
      <c r="G10" s="49">
        <f>经济规模!D8</f>
        <v>0.521805968652876</v>
      </c>
      <c r="H10" s="49">
        <f>交通规模!D8</f>
        <v>0.31476627348187</v>
      </c>
      <c r="I10" s="68">
        <f>创新能力!D8</f>
        <v>0.980227272727273</v>
      </c>
      <c r="J10" s="49">
        <f>基本社保!K8</f>
        <v>0.492679485020787</v>
      </c>
      <c r="K10" s="49">
        <f>生活水平!I8</f>
        <v>0.717961719273797</v>
      </c>
      <c r="L10" s="50">
        <f>主流评价!D8</f>
        <v>0.698028673835125</v>
      </c>
      <c r="M10" s="49">
        <f>教育服务!J8</f>
        <v>0.350493241846268</v>
      </c>
      <c r="N10" s="49">
        <f>医疗服务!D8</f>
        <v>0.757575757575758</v>
      </c>
      <c r="O10" s="69">
        <f>文化服务!M8</f>
        <v>0.73129574988302</v>
      </c>
      <c r="P10" s="49">
        <f>主流媒体!H8</f>
        <v>0.444623892831239</v>
      </c>
      <c r="Q10" s="49">
        <f>网络接入!F8</f>
        <v>0.740738123267348</v>
      </c>
      <c r="R10" s="50">
        <f>舆情干预!D8</f>
        <v>0.859649122807018</v>
      </c>
      <c r="S10" s="49">
        <f>媒体影响!I9</f>
        <v>0.780059964494368</v>
      </c>
      <c r="T10" s="49">
        <f>群体情绪!D8</f>
        <v>1</v>
      </c>
      <c r="U10" s="68">
        <f>城市标签!D8</f>
        <v>0.828333333333333</v>
      </c>
      <c r="V10" s="49">
        <f>就学吸引!H9</f>
        <v>0.601796407185629</v>
      </c>
      <c r="W10" s="49">
        <f>就业吸引!M8</f>
        <v>0.833222687772048</v>
      </c>
      <c r="X10" s="50">
        <f>旅游吸引!D8</f>
        <v>0.44750530257572</v>
      </c>
      <c r="Y10" s="49">
        <f>外资吸引!G8</f>
        <v>0.218400641095826</v>
      </c>
      <c r="Z10" s="77">
        <f>会展竞争!D8</f>
        <v>0.625676598875401</v>
      </c>
    </row>
    <row r="11" spans="1:26">
      <c r="A11" s="41">
        <v>8</v>
      </c>
      <c r="B11" s="55" t="s">
        <v>45</v>
      </c>
      <c r="C11" s="48">
        <f t="shared" si="0"/>
        <v>0.704353533533638</v>
      </c>
      <c r="D11" s="52">
        <f>生态禀赋!I9</f>
        <v>1</v>
      </c>
      <c r="E11" s="52">
        <f>文化资源!H10</f>
        <v>1</v>
      </c>
      <c r="F11" s="53">
        <f>政策地位!D9</f>
        <v>0.8</v>
      </c>
      <c r="G11" s="52">
        <f>经济规模!D9</f>
        <v>0.580389666811483</v>
      </c>
      <c r="H11" s="52">
        <f>交通规模!D9</f>
        <v>0.334862385321101</v>
      </c>
      <c r="I11" s="70">
        <f>创新能力!D9</f>
        <v>0.959090909090909</v>
      </c>
      <c r="J11" s="52">
        <f>基本社保!K9</f>
        <v>0.749710477243168</v>
      </c>
      <c r="K11" s="52">
        <f>生活水平!I9</f>
        <v>0.815008038417247</v>
      </c>
      <c r="L11" s="53">
        <f>主流评价!D9</f>
        <v>0.961469534050179</v>
      </c>
      <c r="M11" s="52">
        <f>教育服务!J9</f>
        <v>0.298024086341251</v>
      </c>
      <c r="N11" s="52">
        <f>医疗服务!D9</f>
        <v>0.924242424242424</v>
      </c>
      <c r="O11" s="71">
        <f>文化服务!M9</f>
        <v>0.599788742547976</v>
      </c>
      <c r="P11" s="52">
        <f>主流媒体!H9</f>
        <v>0.717695042062178</v>
      </c>
      <c r="Q11" s="52">
        <f>网络接入!F9</f>
        <v>0.457212312512359</v>
      </c>
      <c r="R11" s="53">
        <f>舆情干预!D9</f>
        <v>0.92280701754386</v>
      </c>
      <c r="S11" s="52">
        <f>媒体影响!I10</f>
        <v>0.798259081918113</v>
      </c>
      <c r="T11" s="52">
        <f>群体情绪!D9</f>
        <v>0.714285714285714</v>
      </c>
      <c r="U11" s="70">
        <f>城市标签!D9</f>
        <v>0.945</v>
      </c>
      <c r="V11" s="52">
        <f>就学吸引!H10</f>
        <v>0.356287425149701</v>
      </c>
      <c r="W11" s="52">
        <f>就业吸引!M9</f>
        <v>0.691026199942689</v>
      </c>
      <c r="X11" s="53">
        <f>旅游吸引!D9</f>
        <v>0.540275509320019</v>
      </c>
      <c r="Y11" s="52">
        <f>外资吸引!G9</f>
        <v>0.294655443114061</v>
      </c>
      <c r="Z11" s="78">
        <f>会展竞争!D9</f>
        <v>0.763886699248515</v>
      </c>
    </row>
    <row r="12" spans="1:26">
      <c r="A12" s="46">
        <v>9</v>
      </c>
      <c r="B12" s="47" t="s">
        <v>46</v>
      </c>
      <c r="C12" s="48">
        <f t="shared" si="0"/>
        <v>0.399190207998875</v>
      </c>
      <c r="D12" s="49">
        <f>生态禀赋!I10</f>
        <v>0.497166079287056</v>
      </c>
      <c r="E12" s="49">
        <f>文化资源!H11</f>
        <v>0.0129564193168433</v>
      </c>
      <c r="F12" s="50">
        <f>政策地位!D10</f>
        <v>0.4</v>
      </c>
      <c r="G12" s="49">
        <f>经济规模!D10</f>
        <v>0.356615312635765</v>
      </c>
      <c r="H12" s="49">
        <f>交通规模!D10</f>
        <v>0.148973350808213</v>
      </c>
      <c r="I12" s="68">
        <f>创新能力!D10</f>
        <v>0.782272727272727</v>
      </c>
      <c r="J12" s="49">
        <f>基本社保!K10</f>
        <v>0.231793204892938</v>
      </c>
      <c r="K12" s="49">
        <f>生活水平!I10</f>
        <v>0.435397574342593</v>
      </c>
      <c r="L12" s="50">
        <f>主流评价!D10</f>
        <v>0.651732377538829</v>
      </c>
      <c r="M12" s="49">
        <f>教育服务!J10</f>
        <v>0.475297397403363</v>
      </c>
      <c r="N12" s="49">
        <f>医疗服务!D10</f>
        <v>0.666666666666667</v>
      </c>
      <c r="O12" s="69">
        <f>文化服务!M10</f>
        <v>0.317302272388029</v>
      </c>
      <c r="P12" s="49">
        <f>主流媒体!H10</f>
        <v>0.273838549362714</v>
      </c>
      <c r="Q12" s="49">
        <f>网络接入!F10</f>
        <v>0.317812024941402</v>
      </c>
      <c r="R12" s="50">
        <f>舆情干预!D10</f>
        <v>0.52280701754386</v>
      </c>
      <c r="S12" s="49">
        <f>媒体影响!I11</f>
        <v>0.405958583752871</v>
      </c>
      <c r="T12" s="49">
        <f>群体情绪!D10</f>
        <v>0.218844984802432</v>
      </c>
      <c r="U12" s="68">
        <f>城市标签!D10</f>
        <v>0.695</v>
      </c>
      <c r="V12" s="49">
        <f>就学吸引!H11</f>
        <v>0.5</v>
      </c>
      <c r="W12" s="49">
        <f>就业吸引!M10</f>
        <v>0.590594735766421</v>
      </c>
      <c r="X12" s="50">
        <f>旅游吸引!D10</f>
        <v>0.229209250387465</v>
      </c>
      <c r="Y12" s="49">
        <f>外资吸引!G10</f>
        <v>0.138478373475301</v>
      </c>
      <c r="Z12" s="77">
        <f>会展竞争!D10</f>
        <v>0.448333245747718</v>
      </c>
    </row>
    <row r="13" spans="1:26">
      <c r="A13" s="41">
        <v>10</v>
      </c>
      <c r="B13" s="55" t="s">
        <v>47</v>
      </c>
      <c r="C13" s="48">
        <f t="shared" si="0"/>
        <v>0.417416752938821</v>
      </c>
      <c r="D13" s="52">
        <f>生态禀赋!I11</f>
        <v>0.514281015556098</v>
      </c>
      <c r="E13" s="52">
        <f>文化资源!H12</f>
        <v>0.260306242638398</v>
      </c>
      <c r="F13" s="53">
        <f>政策地位!D11</f>
        <v>0.4</v>
      </c>
      <c r="G13" s="52">
        <f>经济规模!D11</f>
        <v>0.353641011930622</v>
      </c>
      <c r="H13" s="52">
        <f>交通规模!D11</f>
        <v>0.110310179117519</v>
      </c>
      <c r="I13" s="70">
        <f>创新能力!D11</f>
        <v>0.472045454545455</v>
      </c>
      <c r="J13" s="52">
        <f>基本社保!K11</f>
        <v>0.145956249821097</v>
      </c>
      <c r="K13" s="52">
        <f>生活水平!I11</f>
        <v>0.703714691473913</v>
      </c>
      <c r="L13" s="53">
        <f>主流评价!D11</f>
        <v>0.774492234169654</v>
      </c>
      <c r="M13" s="52">
        <f>教育服务!J11</f>
        <v>0.442594259798047</v>
      </c>
      <c r="N13" s="52">
        <f>医疗服务!D11</f>
        <v>0.696969696969697</v>
      </c>
      <c r="O13" s="71">
        <f>文化服务!M11</f>
        <v>0.395744795578161</v>
      </c>
      <c r="P13" s="52">
        <f>主流媒体!H11</f>
        <v>0.221499794149839</v>
      </c>
      <c r="Q13" s="52">
        <f>网络接入!F11</f>
        <v>0.47215126764383</v>
      </c>
      <c r="R13" s="53">
        <f>舆情干预!D11</f>
        <v>0.43859649122807</v>
      </c>
      <c r="S13" s="52">
        <f>媒体影响!I12</f>
        <v>0.448230460088262</v>
      </c>
      <c r="T13" s="52">
        <f>群体情绪!D11</f>
        <v>0.288753799392097</v>
      </c>
      <c r="U13" s="70">
        <f>城市标签!D11</f>
        <v>0.761666666666667</v>
      </c>
      <c r="V13" s="52">
        <f>就学吸引!H12</f>
        <v>0.284431137724551</v>
      </c>
      <c r="W13" s="52">
        <f>就业吸引!M11</f>
        <v>0.641455333199405</v>
      </c>
      <c r="X13" s="53">
        <f>旅游吸引!D11</f>
        <v>0.286171267580325</v>
      </c>
      <c r="Y13" s="52">
        <f>外资吸引!G11</f>
        <v>0.0613526022375513</v>
      </c>
      <c r="Z13" s="78">
        <f>会展竞争!D11</f>
        <v>0.454674444269273</v>
      </c>
    </row>
    <row r="14" spans="1:26">
      <c r="A14" s="46">
        <v>11</v>
      </c>
      <c r="B14" s="47" t="s">
        <v>48</v>
      </c>
      <c r="C14" s="48">
        <f t="shared" si="0"/>
        <v>0.408923801749872</v>
      </c>
      <c r="D14" s="49">
        <f>生态禀赋!I12</f>
        <v>0.814154780719704</v>
      </c>
      <c r="E14" s="49">
        <f>文化资源!H13</f>
        <v>0</v>
      </c>
      <c r="F14" s="50">
        <f>政策地位!D12</f>
        <v>0.5</v>
      </c>
      <c r="G14" s="49">
        <f>经济规模!D12</f>
        <v>0.197473515356081</v>
      </c>
      <c r="H14" s="49">
        <f>交通规模!D12</f>
        <v>0.106159895150721</v>
      </c>
      <c r="I14" s="68">
        <f>创新能力!D12</f>
        <v>0.562045454545455</v>
      </c>
      <c r="J14" s="49">
        <f>基本社保!K12</f>
        <v>0.161547014506589</v>
      </c>
      <c r="K14" s="49">
        <f>生活水平!I12</f>
        <v>0.640871260537111</v>
      </c>
      <c r="L14" s="50">
        <f>主流评价!D12</f>
        <v>0.714456391875747</v>
      </c>
      <c r="M14" s="49">
        <f>教育服务!J12</f>
        <v>0.600089113387857</v>
      </c>
      <c r="N14" s="49">
        <f>医疗服务!D12</f>
        <v>0.878787878787879</v>
      </c>
      <c r="O14" s="69">
        <f>文化服务!M12</f>
        <v>0.258550444045269</v>
      </c>
      <c r="P14" s="49">
        <f>主流媒体!H12</f>
        <v>0.255323428065603</v>
      </c>
      <c r="Q14" s="49">
        <f>网络接入!F12</f>
        <v>0.425566858517609</v>
      </c>
      <c r="R14" s="50">
        <f>舆情干预!D12</f>
        <v>0.403508771929825</v>
      </c>
      <c r="S14" s="49">
        <f>媒体影响!I13</f>
        <v>0.501820298298584</v>
      </c>
      <c r="T14" s="49">
        <f>群体情绪!D12</f>
        <v>0.621073961499493</v>
      </c>
      <c r="U14" s="68">
        <f>城市标签!D12</f>
        <v>0.145</v>
      </c>
      <c r="V14" s="49">
        <f>就学吸引!H13</f>
        <v>0.413173652694611</v>
      </c>
      <c r="W14" s="49">
        <f>就业吸引!M12</f>
        <v>0.470671037968349</v>
      </c>
      <c r="X14" s="50">
        <f>旅游吸引!D12</f>
        <v>0.550765143225699</v>
      </c>
      <c r="Y14" s="49">
        <f>外资吸引!G12</f>
        <v>0.135355800949007</v>
      </c>
      <c r="Z14" s="77">
        <f>会展竞争!D12</f>
        <v>0.401807767092333</v>
      </c>
    </row>
    <row r="15" spans="1:26">
      <c r="A15" s="41">
        <v>12</v>
      </c>
      <c r="B15" s="51" t="s">
        <v>49</v>
      </c>
      <c r="C15" s="48">
        <f t="shared" si="0"/>
        <v>0.517250352250871</v>
      </c>
      <c r="D15" s="52">
        <f>生态禀赋!I13</f>
        <v>0.123480775737153</v>
      </c>
      <c r="E15" s="52">
        <f>文化资源!H14</f>
        <v>0.361601884570082</v>
      </c>
      <c r="F15" s="53">
        <f>政策地位!D13</f>
        <v>0.8</v>
      </c>
      <c r="G15" s="52">
        <f>经济规模!D13</f>
        <v>0.35725027570765</v>
      </c>
      <c r="H15" s="52">
        <f>交通规模!D13</f>
        <v>0.146133682830931</v>
      </c>
      <c r="I15" s="70">
        <f>创新能力!D13</f>
        <v>0.685227272727273</v>
      </c>
      <c r="J15" s="52">
        <f>基本社保!K13</f>
        <v>0.389518637388985</v>
      </c>
      <c r="K15" s="52">
        <f>生活水平!I13</f>
        <v>0.870452925583336</v>
      </c>
      <c r="L15" s="53">
        <f>主流评价!D13</f>
        <v>1</v>
      </c>
      <c r="M15" s="52">
        <f>教育服务!J13</f>
        <v>0.578358832315255</v>
      </c>
      <c r="N15" s="52">
        <f>医疗服务!D13</f>
        <v>0.833333333333333</v>
      </c>
      <c r="O15" s="71">
        <f>文化服务!M13</f>
        <v>0.564015044160946</v>
      </c>
      <c r="P15" s="52">
        <f>主流媒体!H13</f>
        <v>0.274709260785506</v>
      </c>
      <c r="Q15" s="52">
        <f>网络接入!F13</f>
        <v>0.439300571658842</v>
      </c>
      <c r="R15" s="53">
        <f>舆情干预!D13</f>
        <v>0.564912280701754</v>
      </c>
      <c r="S15" s="52">
        <f>媒体影响!I14</f>
        <v>0.501495848203377</v>
      </c>
      <c r="T15" s="52">
        <f>群体情绪!D13</f>
        <v>0.490374873353597</v>
      </c>
      <c r="U15" s="70">
        <f>城市标签!D13</f>
        <v>0.805</v>
      </c>
      <c r="V15" s="52">
        <f>就学吸引!H14</f>
        <v>0.464071856287425</v>
      </c>
      <c r="W15" s="52">
        <f>就业吸引!M13</f>
        <v>0.7610900162074</v>
      </c>
      <c r="X15" s="53">
        <f>旅游吸引!D13</f>
        <v>0.29810262449421</v>
      </c>
      <c r="Y15" s="52">
        <f>外资吸引!G13</f>
        <v>0.103789816921574</v>
      </c>
      <c r="Z15" s="78">
        <f>会展竞争!D13</f>
        <v>0.517035402105558</v>
      </c>
    </row>
    <row r="16" spans="1:26">
      <c r="A16" s="46">
        <v>13</v>
      </c>
      <c r="B16" s="54" t="s">
        <v>50</v>
      </c>
      <c r="C16" s="48">
        <f t="shared" si="0"/>
        <v>0.465950592572905</v>
      </c>
      <c r="D16" s="49">
        <f>生态禀赋!I14</f>
        <v>0.0441146451328124</v>
      </c>
      <c r="E16" s="49">
        <f>文化资源!H15</f>
        <v>0.202591283863369</v>
      </c>
      <c r="F16" s="50">
        <f>政策地位!D14</f>
        <v>0.6</v>
      </c>
      <c r="G16" s="49">
        <f>经济规模!D14</f>
        <v>0.39932493399726</v>
      </c>
      <c r="H16" s="49">
        <f>交通规模!D14</f>
        <v>0.211882918304937</v>
      </c>
      <c r="I16" s="68">
        <f>创新能力!D14</f>
        <v>0.570454545454546</v>
      </c>
      <c r="J16" s="49">
        <f>基本社保!K14</f>
        <v>0.300081903019056</v>
      </c>
      <c r="K16" s="49">
        <f>生活水平!I14</f>
        <v>0.827106701442865</v>
      </c>
      <c r="L16" s="50">
        <f>主流评价!D14</f>
        <v>0.756571087216248</v>
      </c>
      <c r="M16" s="49">
        <f>教育服务!J14</f>
        <v>0.751048542563207</v>
      </c>
      <c r="N16" s="49">
        <f>医疗服务!D14</f>
        <v>0.863636363636364</v>
      </c>
      <c r="O16" s="69">
        <f>文化服务!M14</f>
        <v>0.314329035136878</v>
      </c>
      <c r="P16" s="49">
        <f>主流媒体!H14</f>
        <v>0.43375380706935</v>
      </c>
      <c r="Q16" s="49">
        <f>网络接入!F14</f>
        <v>0.317830285337076</v>
      </c>
      <c r="R16" s="50">
        <f>舆情干预!D14</f>
        <v>0.698245614035088</v>
      </c>
      <c r="S16" s="49">
        <f>媒体影响!I15</f>
        <v>0.354086673001848</v>
      </c>
      <c r="T16" s="49">
        <f>群体情绪!D14</f>
        <v>0.285714285714286</v>
      </c>
      <c r="U16" s="68">
        <f>城市标签!D14</f>
        <v>0.555</v>
      </c>
      <c r="V16" s="49">
        <f>就学吸引!H15</f>
        <v>0.679640718562874</v>
      </c>
      <c r="W16" s="49">
        <f>就业吸引!M14</f>
        <v>0.606444158213496</v>
      </c>
      <c r="X16" s="50">
        <f>旅游吸引!D14</f>
        <v>0.353615217509891</v>
      </c>
      <c r="Y16" s="49">
        <f>外资吸引!G14</f>
        <v>0.173666646934099</v>
      </c>
      <c r="Z16" s="77">
        <f>会展竞争!D14</f>
        <v>0.573247849773153</v>
      </c>
    </row>
    <row r="17" spans="1:26">
      <c r="A17" s="41">
        <v>14</v>
      </c>
      <c r="B17" s="55" t="s">
        <v>51</v>
      </c>
      <c r="C17" s="48">
        <f t="shared" si="0"/>
        <v>0.638705857517432</v>
      </c>
      <c r="D17" s="52">
        <f>生态禀赋!I15</f>
        <v>0.491962975386497</v>
      </c>
      <c r="E17" s="52">
        <f>文化资源!H16</f>
        <v>0.285041224970554</v>
      </c>
      <c r="F17" s="53">
        <f>政策地位!D15</f>
        <v>1</v>
      </c>
      <c r="G17" s="52">
        <f>经济规模!D15</f>
        <v>0.567289376065234</v>
      </c>
      <c r="H17" s="52">
        <f>交通规模!D15</f>
        <v>0.457186544342508</v>
      </c>
      <c r="I17" s="70">
        <f>创新能力!D15</f>
        <v>0.882272727272727</v>
      </c>
      <c r="J17" s="52">
        <f>基本社保!K15</f>
        <v>0.404519979325473</v>
      </c>
      <c r="K17" s="52">
        <f>生活水平!I15</f>
        <v>0.642656272393729</v>
      </c>
      <c r="L17" s="53">
        <f>主流评价!D15</f>
        <v>0.65531660692951</v>
      </c>
      <c r="M17" s="52">
        <f>教育服务!J15</f>
        <v>0.210951354809421</v>
      </c>
      <c r="N17" s="52">
        <f>医疗服务!D15</f>
        <v>0.984848484848485</v>
      </c>
      <c r="O17" s="71">
        <f>文化服务!M15</f>
        <v>0.621887276931753</v>
      </c>
      <c r="P17" s="52">
        <f>主流媒体!H15</f>
        <v>0.411883579182022</v>
      </c>
      <c r="Q17" s="52">
        <f>网络接入!F15</f>
        <v>0.441916854840031</v>
      </c>
      <c r="R17" s="53">
        <f>舆情干预!D15</f>
        <v>0.831578947368421</v>
      </c>
      <c r="S17" s="52">
        <f>媒体影响!I16</f>
        <v>0.595100520702845</v>
      </c>
      <c r="T17" s="52">
        <f>群体情绪!D15</f>
        <v>0.534954407294833</v>
      </c>
      <c r="U17" s="70">
        <f>城市标签!D15</f>
        <v>0.795</v>
      </c>
      <c r="V17" s="52">
        <f>就学吸引!H16</f>
        <v>1</v>
      </c>
      <c r="W17" s="52">
        <f>就业吸引!M15</f>
        <v>0.672325803141813</v>
      </c>
      <c r="X17" s="53">
        <f>旅游吸引!D15</f>
        <v>1</v>
      </c>
      <c r="Y17" s="52">
        <f>外资吸引!G15</f>
        <v>0.491305651432022</v>
      </c>
      <c r="Z17" s="78">
        <f>会展竞争!D15</f>
        <v>0.600889869847776</v>
      </c>
    </row>
    <row r="18" spans="1:26">
      <c r="A18" s="46">
        <v>15</v>
      </c>
      <c r="B18" s="47" t="s">
        <v>52</v>
      </c>
      <c r="C18" s="48">
        <f t="shared" si="0"/>
        <v>0.54996483470728</v>
      </c>
      <c r="D18" s="49">
        <f>生态禀赋!I16</f>
        <v>0.659292756554348</v>
      </c>
      <c r="E18" s="49">
        <f>文化资源!H17</f>
        <v>0.134275618374558</v>
      </c>
      <c r="F18" s="50">
        <f>政策地位!D16</f>
        <v>0.5</v>
      </c>
      <c r="G18" s="49">
        <f>经济规模!D16</f>
        <v>0.41870801724426</v>
      </c>
      <c r="H18" s="49">
        <f>交通规模!D16</f>
        <v>0.257536041939712</v>
      </c>
      <c r="I18" s="68">
        <f>创新能力!D16</f>
        <v>0.794772727272727</v>
      </c>
      <c r="J18" s="49">
        <f>基本社保!K16</f>
        <v>0.32743830492443</v>
      </c>
      <c r="K18" s="49">
        <f>生活水平!I16</f>
        <v>0.716339920311103</v>
      </c>
      <c r="L18" s="50">
        <f>主流评价!D16</f>
        <v>0.784050179211469</v>
      </c>
      <c r="M18" s="49">
        <f>教育服务!J16</f>
        <v>0.559279368020307</v>
      </c>
      <c r="N18" s="49">
        <f>医疗服务!D16</f>
        <v>0.818181818181818</v>
      </c>
      <c r="O18" s="69">
        <f>文化服务!M16</f>
        <v>0.246085599196794</v>
      </c>
      <c r="P18" s="49">
        <f>主流媒体!H16</f>
        <v>0.188724431903763</v>
      </c>
      <c r="Q18" s="49">
        <f>网络接入!F16</f>
        <v>0.3318029156626</v>
      </c>
      <c r="R18" s="50">
        <f>舆情干预!D16</f>
        <v>0.743859649122807</v>
      </c>
      <c r="S18" s="49">
        <f>媒体影响!I17</f>
        <v>0.745189854581671</v>
      </c>
      <c r="T18" s="49">
        <f>群体情绪!D16</f>
        <v>0.866261398176292</v>
      </c>
      <c r="U18" s="68">
        <f>城市标签!D16</f>
        <v>0.761666666666667</v>
      </c>
      <c r="V18" s="49">
        <f>就学吸引!H17</f>
        <v>0.676646706586826</v>
      </c>
      <c r="W18" s="49">
        <f>就业吸引!M16</f>
        <v>0.719454567987022</v>
      </c>
      <c r="X18" s="50">
        <f>旅游吸引!D16</f>
        <v>0.463944410395295</v>
      </c>
      <c r="Y18" s="49">
        <f>外资吸引!G16</f>
        <v>0.265243324275929</v>
      </c>
      <c r="Z18" s="77">
        <f>会展竞争!D16</f>
        <v>0.635959150069193</v>
      </c>
    </row>
    <row r="19" spans="1:26">
      <c r="A19" s="41">
        <v>16</v>
      </c>
      <c r="B19" s="55" t="s">
        <v>53</v>
      </c>
      <c r="C19" s="48">
        <f t="shared" si="0"/>
        <v>0.703659129399544</v>
      </c>
      <c r="D19" s="52">
        <f>生态禀赋!I17</f>
        <v>0.407758436316614</v>
      </c>
      <c r="E19" s="52">
        <f>文化资源!H18</f>
        <v>0.34982332155477</v>
      </c>
      <c r="F19" s="53">
        <f>政策地位!D17</f>
        <v>1</v>
      </c>
      <c r="G19" s="52">
        <f>经济规模!D17</f>
        <v>0.918691307689737</v>
      </c>
      <c r="H19" s="52">
        <f>交通规模!D17</f>
        <v>1</v>
      </c>
      <c r="I19" s="70">
        <f>创新能力!D17</f>
        <v>0.899090909090909</v>
      </c>
      <c r="J19" s="52">
        <f>基本社保!K17</f>
        <v>0.499391158691937</v>
      </c>
      <c r="K19" s="52">
        <f>生活水平!I17</f>
        <v>0.765486725663717</v>
      </c>
      <c r="L19" s="53">
        <f>主流评价!D17</f>
        <v>0.878434886499402</v>
      </c>
      <c r="M19" s="52">
        <f>教育服务!J17</f>
        <v>0.209920639799786</v>
      </c>
      <c r="N19" s="52">
        <f>医疗服务!D17</f>
        <v>1</v>
      </c>
      <c r="O19" s="71">
        <f>文化服务!M17</f>
        <v>0.616690918590777</v>
      </c>
      <c r="P19" s="52">
        <f>主流媒体!H17</f>
        <v>0.69811320754717</v>
      </c>
      <c r="Q19" s="52">
        <f>网络接入!F17</f>
        <v>0.176875600402726</v>
      </c>
      <c r="R19" s="53">
        <f>舆情干预!D17</f>
        <v>1</v>
      </c>
      <c r="S19" s="52">
        <f>媒体影响!I18</f>
        <v>0.743725317503199</v>
      </c>
      <c r="T19" s="52">
        <f>群体情绪!D17</f>
        <v>0.533941236068896</v>
      </c>
      <c r="U19" s="70">
        <f>城市标签!D17</f>
        <v>0.845</v>
      </c>
      <c r="V19" s="52">
        <f>就学吸引!H18</f>
        <v>0.805389221556886</v>
      </c>
      <c r="W19" s="52">
        <f>就业吸引!M17</f>
        <v>0.616809755308866</v>
      </c>
      <c r="X19" s="53">
        <f>旅游吸引!D17</f>
        <v>0.716322948520894</v>
      </c>
      <c r="Y19" s="52">
        <f>外资吸引!G17</f>
        <v>0.564538156919316</v>
      </c>
      <c r="Z19" s="78">
        <f>会展竞争!D17</f>
        <v>1</v>
      </c>
    </row>
    <row r="20" spans="1:26">
      <c r="A20" s="46">
        <v>17</v>
      </c>
      <c r="B20" s="47" t="s">
        <v>54</v>
      </c>
      <c r="C20" s="48">
        <f t="shared" si="0"/>
        <v>0.37435386803779</v>
      </c>
      <c r="D20" s="49">
        <f>生态禀赋!I18</f>
        <v>0.85613384845336</v>
      </c>
      <c r="E20" s="49">
        <f>文化资源!H19</f>
        <v>0.227326266195524</v>
      </c>
      <c r="F20" s="50">
        <f>政策地位!D18</f>
        <v>0.6</v>
      </c>
      <c r="G20" s="49">
        <f>经济规模!D18</f>
        <v>0.146342278514855</v>
      </c>
      <c r="H20" s="49">
        <f>交通规模!D18</f>
        <v>0.103473132372215</v>
      </c>
      <c r="I20" s="68">
        <f>创新能力!D18</f>
        <v>0.294545454545455</v>
      </c>
      <c r="J20" s="49">
        <f>基本社保!K18</f>
        <v>0.0678000102042844</v>
      </c>
      <c r="K20" s="49">
        <f>生活水平!I18</f>
        <v>0.651776576524697</v>
      </c>
      <c r="L20" s="50">
        <f>主流评价!D18</f>
        <v>0.239545997610514</v>
      </c>
      <c r="M20" s="49">
        <f>教育服务!J18</f>
        <v>0.760060892676905</v>
      </c>
      <c r="N20" s="49">
        <f>医疗服务!D18</f>
        <v>0.636363636363636</v>
      </c>
      <c r="O20" s="69">
        <f>文化服务!M18</f>
        <v>0.224884992693094</v>
      </c>
      <c r="P20" s="49">
        <f>主流媒体!H18</f>
        <v>0.205348606572066</v>
      </c>
      <c r="Q20" s="49">
        <f>网络接入!F18</f>
        <v>0.25727311101962</v>
      </c>
      <c r="R20" s="50">
        <f>舆情干预!D18</f>
        <v>0.487719298245614</v>
      </c>
      <c r="S20" s="49">
        <f>媒体影响!I19</f>
        <v>0.614353524031346</v>
      </c>
      <c r="T20" s="49">
        <f>群体情绪!D18</f>
        <v>0.652482269503546</v>
      </c>
      <c r="U20" s="68">
        <f>城市标签!D18</f>
        <v>0.111666666666667</v>
      </c>
      <c r="V20" s="49">
        <f>就学吸引!H19</f>
        <v>0.344311377245509</v>
      </c>
      <c r="W20" s="49">
        <f>就业吸引!M18</f>
        <v>0.637080449922791</v>
      </c>
      <c r="X20" s="50">
        <f>旅游吸引!D18</f>
        <v>0.464439531383868</v>
      </c>
      <c r="Y20" s="49">
        <f>外资吸引!G18</f>
        <v>0.0216838194798845</v>
      </c>
      <c r="Z20" s="77">
        <f>会展竞争!D18</f>
        <v>0.304500148895545</v>
      </c>
    </row>
    <row r="21" spans="1:26">
      <c r="A21" s="41">
        <v>18</v>
      </c>
      <c r="B21" s="55" t="s">
        <v>55</v>
      </c>
      <c r="C21" s="48">
        <f t="shared" si="0"/>
        <v>0.33783073095677</v>
      </c>
      <c r="D21" s="52">
        <f>生态禀赋!I19</f>
        <v>0.438016675129841</v>
      </c>
      <c r="E21" s="52">
        <f>文化资源!H20</f>
        <v>0.0824499411071849</v>
      </c>
      <c r="F21" s="53">
        <f>政策地位!D19</f>
        <v>0.4</v>
      </c>
      <c r="G21" s="52">
        <f>经济规模!D19</f>
        <v>0.043946128396217</v>
      </c>
      <c r="H21" s="52">
        <f>交通规模!D19</f>
        <v>0.0122324159021407</v>
      </c>
      <c r="I21" s="70">
        <f>创新能力!D19</f>
        <v>0.355</v>
      </c>
      <c r="J21" s="52">
        <f>基本社保!K19</f>
        <v>0.238714079691203</v>
      </c>
      <c r="K21" s="52">
        <f>生活水平!I19</f>
        <v>0.562173337576477</v>
      </c>
      <c r="L21" s="53">
        <f>主流评价!D19</f>
        <v>0.499402628434886</v>
      </c>
      <c r="M21" s="52">
        <f>教育服务!J19</f>
        <v>0.749674749553758</v>
      </c>
      <c r="N21" s="52">
        <f>医疗服务!D19</f>
        <v>0.484848484848485</v>
      </c>
      <c r="O21" s="71">
        <f>文化服务!M19</f>
        <v>0.229559607483705</v>
      </c>
      <c r="P21" s="52">
        <f>主流媒体!H19</f>
        <v>0.133957414796185</v>
      </c>
      <c r="Q21" s="52">
        <f>网络接入!F19</f>
        <v>0.341369270506469</v>
      </c>
      <c r="R21" s="53">
        <f>舆情干预!D19</f>
        <v>0.424561403508772</v>
      </c>
      <c r="S21" s="52">
        <f>媒体影响!I20</f>
        <v>0.529520696945608</v>
      </c>
      <c r="T21" s="52">
        <f>群体情绪!D19</f>
        <v>0.481256332320162</v>
      </c>
      <c r="U21" s="70">
        <f>城市标签!D19</f>
        <v>0.545</v>
      </c>
      <c r="V21" s="52">
        <f>就学吸引!H20</f>
        <v>0.161676646706587</v>
      </c>
      <c r="W21" s="52">
        <f>就业吸引!M19</f>
        <v>0.691449109169005</v>
      </c>
      <c r="X21" s="53">
        <f>旅游吸引!D19</f>
        <v>0.0668875404712474</v>
      </c>
      <c r="Y21" s="52">
        <f>外资吸引!G19</f>
        <v>0.038482523861789</v>
      </c>
      <c r="Z21" s="78">
        <f>会展竞争!D19</f>
        <v>0.303589258500184</v>
      </c>
    </row>
    <row r="22" spans="1:26">
      <c r="A22" s="46">
        <v>19</v>
      </c>
      <c r="B22" s="54" t="s">
        <v>56</v>
      </c>
      <c r="C22" s="48">
        <f t="shared" si="0"/>
        <v>0.677296796616106</v>
      </c>
      <c r="D22" s="49">
        <f>生态禀赋!I20</f>
        <v>0.404827722641153</v>
      </c>
      <c r="E22" s="49">
        <f>文化资源!H21</f>
        <v>0.486454652532391</v>
      </c>
      <c r="F22" s="50">
        <f>政策地位!D20</f>
        <v>1</v>
      </c>
      <c r="G22" s="49">
        <f>经济规模!D20</f>
        <v>0.64081141596765</v>
      </c>
      <c r="H22" s="49">
        <f>交通规模!D20</f>
        <v>0.637833114897335</v>
      </c>
      <c r="I22" s="68">
        <f>创新能力!D20</f>
        <v>0.7025</v>
      </c>
      <c r="J22" s="49">
        <f>基本社保!K20</f>
        <v>0.536164144772595</v>
      </c>
      <c r="K22" s="49">
        <f>生活水平!I20</f>
        <v>0.412059580630176</v>
      </c>
      <c r="L22" s="50">
        <f>主流评价!D20</f>
        <v>0.562724014336918</v>
      </c>
      <c r="M22" s="49">
        <f>教育服务!J20</f>
        <v>0.213341146387009</v>
      </c>
      <c r="N22" s="49">
        <f>医疗服务!D20</f>
        <v>0.96969696969697</v>
      </c>
      <c r="O22" s="69">
        <f>文化服务!M20</f>
        <v>0.412347725078546</v>
      </c>
      <c r="P22" s="49">
        <f>主流媒体!H20</f>
        <v>0.516348480764017</v>
      </c>
      <c r="Q22" s="49">
        <f>网络接入!F20</f>
        <v>0.322111588769088</v>
      </c>
      <c r="R22" s="50">
        <f>舆情干预!D20</f>
        <v>0.968421052631579</v>
      </c>
      <c r="S22" s="49">
        <f>媒体影响!I21</f>
        <v>0.876390410609238</v>
      </c>
      <c r="T22" s="49">
        <f>群体情绪!D20</f>
        <v>0.734549138804458</v>
      </c>
      <c r="U22" s="68">
        <f>城市标签!D20</f>
        <v>0.945</v>
      </c>
      <c r="V22" s="49">
        <f>就学吸引!H21</f>
        <v>0.733532934131737</v>
      </c>
      <c r="W22" s="49">
        <f>就业吸引!M20</f>
        <v>0.837057317513142</v>
      </c>
      <c r="X22" s="50">
        <f>旅游吸引!D20</f>
        <v>0.874856004184302</v>
      </c>
      <c r="Y22" s="49">
        <f>外资吸引!G20</f>
        <v>0.548720136518771</v>
      </c>
      <c r="Z22" s="77">
        <f>会展竞争!D20</f>
        <v>0.825529455042304</v>
      </c>
    </row>
    <row r="23" spans="1:26">
      <c r="A23" s="41">
        <v>20</v>
      </c>
      <c r="B23" s="55" t="s">
        <v>57</v>
      </c>
      <c r="C23" s="48">
        <f t="shared" si="0"/>
        <v>0.330484709164242</v>
      </c>
      <c r="D23" s="52">
        <f>生态禀赋!I21</f>
        <v>0.475426170212553</v>
      </c>
      <c r="E23" s="52">
        <f>文化资源!H22</f>
        <v>0.0694935217903416</v>
      </c>
      <c r="F23" s="53">
        <f>政策地位!D21</f>
        <v>0.6</v>
      </c>
      <c r="G23" s="52">
        <f>经济规模!D21</f>
        <v>0.132640443805768</v>
      </c>
      <c r="H23" s="52">
        <f>交通规模!D21</f>
        <v>0.146570554827436</v>
      </c>
      <c r="I23" s="70">
        <f>创新能力!D21</f>
        <v>0.514545454545455</v>
      </c>
      <c r="J23" s="52">
        <f>基本社保!K21</f>
        <v>0.260413140819937</v>
      </c>
      <c r="K23" s="52">
        <f>生活水平!I21</f>
        <v>0.345019868243437</v>
      </c>
      <c r="L23" s="53">
        <f>主流评价!D21</f>
        <v>0.327658303464755</v>
      </c>
      <c r="M23" s="52">
        <f>教育服务!J21</f>
        <v>0.513310683994542</v>
      </c>
      <c r="N23" s="52">
        <f>医疗服务!D21</f>
        <v>0.803030303030303</v>
      </c>
      <c r="O23" s="71">
        <f>文化服务!M21</f>
        <v>0.178161138078727</v>
      </c>
      <c r="P23" s="52">
        <f>主流媒体!H21</f>
        <v>0.0829410079010931</v>
      </c>
      <c r="Q23" s="52">
        <f>网络接入!F21</f>
        <v>0.220139148719333</v>
      </c>
      <c r="R23" s="53">
        <f>舆情干预!D21</f>
        <v>0.403508771929825</v>
      </c>
      <c r="S23" s="52">
        <f>媒体影响!I22</f>
        <v>0.386260699393859</v>
      </c>
      <c r="T23" s="52">
        <f>群体情绪!D21</f>
        <v>0.332320162107396</v>
      </c>
      <c r="U23" s="70">
        <f>城市标签!D21</f>
        <v>0.145</v>
      </c>
      <c r="V23" s="52">
        <f>就学吸引!H22</f>
        <v>0.341317365269461</v>
      </c>
      <c r="W23" s="52">
        <f>就业吸引!M21</f>
        <v>0.545278555395923</v>
      </c>
      <c r="X23" s="53">
        <f>旅游吸引!D21</f>
        <v>0.711206163502235</v>
      </c>
      <c r="Y23" s="52">
        <f>外资吸引!G21</f>
        <v>0.0704361627385049</v>
      </c>
      <c r="Z23" s="78">
        <f>会展竞争!D21</f>
        <v>0.316692066494999</v>
      </c>
    </row>
    <row r="24" spans="1:26">
      <c r="A24" s="46">
        <v>21</v>
      </c>
      <c r="B24" s="47" t="s">
        <v>58</v>
      </c>
      <c r="C24" s="48">
        <f t="shared" si="0"/>
        <v>0.403522590592197</v>
      </c>
      <c r="D24" s="49">
        <f>生态禀赋!I22</f>
        <v>0.389636530816219</v>
      </c>
      <c r="E24" s="49">
        <f>文化资源!H23</f>
        <v>0.137220259128386</v>
      </c>
      <c r="F24" s="50">
        <f>政策地位!D22</f>
        <v>0.4</v>
      </c>
      <c r="G24" s="49">
        <f>经济规模!D22</f>
        <v>0.216589245730709</v>
      </c>
      <c r="H24" s="49">
        <f>交通规模!D22</f>
        <v>0.152686762778506</v>
      </c>
      <c r="I24" s="68">
        <f>创新能力!D22</f>
        <v>0.474545454545454</v>
      </c>
      <c r="J24" s="49">
        <f>基本社保!K22</f>
        <v>0.123917070051265</v>
      </c>
      <c r="K24" s="49">
        <f>生活水平!I22</f>
        <v>0.584876736377401</v>
      </c>
      <c r="L24" s="50">
        <f>主流评价!D22</f>
        <v>0.820489844683393</v>
      </c>
      <c r="M24" s="49">
        <f>教育服务!J22</f>
        <v>0.453167584230442</v>
      </c>
      <c r="N24" s="49">
        <f>医疗服务!D22</f>
        <v>0.621212121212121</v>
      </c>
      <c r="O24" s="69">
        <f>文化服务!M22</f>
        <v>0.237298009853694</v>
      </c>
      <c r="P24" s="49">
        <f>主流媒体!H22</f>
        <v>0.178979316789881</v>
      </c>
      <c r="Q24" s="49">
        <f>网络接入!F22</f>
        <v>0.222245022899003</v>
      </c>
      <c r="R24" s="50">
        <f>舆情干预!D22</f>
        <v>0.508771929824561</v>
      </c>
      <c r="S24" s="49">
        <f>媒体影响!I23</f>
        <v>0.429207568830878</v>
      </c>
      <c r="T24" s="49">
        <f>群体情绪!D22</f>
        <v>0.205673758865248</v>
      </c>
      <c r="U24" s="68">
        <f>城市标签!D22</f>
        <v>0.795</v>
      </c>
      <c r="V24" s="49">
        <f>就学吸引!H23</f>
        <v>0.511976047904192</v>
      </c>
      <c r="W24" s="49">
        <f>就业吸引!M22</f>
        <v>0.680271468151228</v>
      </c>
      <c r="X24" s="50">
        <f>旅游吸引!D22</f>
        <v>0.574639729688969</v>
      </c>
      <c r="Y24" s="49">
        <f>外资吸引!G22</f>
        <v>0.0337718883539617</v>
      </c>
      <c r="Z24" s="77">
        <f>会展竞争!D22</f>
        <v>0.400791773959045</v>
      </c>
    </row>
    <row r="25" spans="1:26">
      <c r="A25" s="41">
        <v>22</v>
      </c>
      <c r="B25" s="55" t="s">
        <v>59</v>
      </c>
      <c r="C25" s="48">
        <f t="shared" si="0"/>
        <v>0.293255177804327</v>
      </c>
      <c r="D25" s="52">
        <f>生态禀赋!I23</f>
        <v>0.888616553677431</v>
      </c>
      <c r="E25" s="52">
        <f>文化资源!H24</f>
        <v>0.369846878680801</v>
      </c>
      <c r="F25" s="53">
        <f>政策地位!D23</f>
        <v>0.2</v>
      </c>
      <c r="G25" s="52">
        <f>经济规模!D23</f>
        <v>0</v>
      </c>
      <c r="H25" s="52">
        <f>交通规模!D23</f>
        <v>0</v>
      </c>
      <c r="I25" s="70">
        <f>创新能力!D23</f>
        <v>0.0499999999999999</v>
      </c>
      <c r="J25" s="52">
        <f>基本社保!K23</f>
        <v>0</v>
      </c>
      <c r="K25" s="52">
        <f>生活水平!I23</f>
        <v>0.620975628007226</v>
      </c>
      <c r="L25" s="53">
        <f>主流评价!D23</f>
        <v>0</v>
      </c>
      <c r="M25" s="52">
        <f>教育服务!J23</f>
        <v>0.751764803871652</v>
      </c>
      <c r="N25" s="52">
        <f>医疗服务!D23</f>
        <v>0</v>
      </c>
      <c r="O25" s="71">
        <f>文化服务!M23</f>
        <v>0.311180814571247</v>
      </c>
      <c r="P25" s="52">
        <f>主流媒体!H23</f>
        <v>0.50624565030499</v>
      </c>
      <c r="Q25" s="52">
        <f>网络接入!F23</f>
        <v>0.359776459406715</v>
      </c>
      <c r="R25" s="53">
        <f>舆情干预!D23</f>
        <v>0.0105263157894737</v>
      </c>
      <c r="S25" s="52">
        <f>媒体影响!I24</f>
        <v>0.392913556610163</v>
      </c>
      <c r="T25" s="52">
        <f>群体情绪!D23</f>
        <v>0.42451874366768</v>
      </c>
      <c r="U25" s="70">
        <f>城市标签!D23</f>
        <v>0.911666666666667</v>
      </c>
      <c r="V25" s="52">
        <f>就学吸引!H24</f>
        <v>0</v>
      </c>
      <c r="W25" s="52">
        <f>就业吸引!M23</f>
        <v>0.776103465136322</v>
      </c>
      <c r="X25" s="53">
        <f>旅游吸引!D23</f>
        <v>0.0513828411537635</v>
      </c>
      <c r="Y25" s="52">
        <f>外资吸引!G23</f>
        <v>0.00454007585318301</v>
      </c>
      <c r="Z25" s="78">
        <f>会展竞争!D23</f>
        <v>0</v>
      </c>
    </row>
    <row r="26" spans="1:26">
      <c r="A26" s="46">
        <v>23</v>
      </c>
      <c r="B26" s="54" t="s">
        <v>60</v>
      </c>
      <c r="C26" s="48">
        <f t="shared" si="0"/>
        <v>0.532585912035275</v>
      </c>
      <c r="D26" s="49">
        <f>生态禀赋!I24</f>
        <v>0.0869369602591265</v>
      </c>
      <c r="E26" s="49">
        <f>文化资源!H25</f>
        <v>0.367491166077738</v>
      </c>
      <c r="F26" s="50">
        <f>政策地位!D24</f>
        <v>1</v>
      </c>
      <c r="G26" s="49">
        <f>经济规模!D24</f>
        <v>0.332386458577014</v>
      </c>
      <c r="H26" s="49">
        <f>交通规模!D24</f>
        <v>0.445609436435124</v>
      </c>
      <c r="I26" s="68">
        <f>创新能力!D24</f>
        <v>0.825</v>
      </c>
      <c r="J26" s="49">
        <f>基本社保!K24</f>
        <v>0.302997461436126</v>
      </c>
      <c r="K26" s="49">
        <f>生活水平!I24</f>
        <v>0.539007930895444</v>
      </c>
      <c r="L26" s="50">
        <f>主流评价!D24</f>
        <v>0.242234169653524</v>
      </c>
      <c r="M26" s="49">
        <f>教育服务!J24</f>
        <v>0.362538826672544</v>
      </c>
      <c r="N26" s="49">
        <f>医疗服务!D24</f>
        <v>0.909090909090909</v>
      </c>
      <c r="O26" s="69">
        <f>文化服务!M24</f>
        <v>0.471180623211719</v>
      </c>
      <c r="P26" s="49">
        <f>主流媒体!H24</f>
        <v>0.210673060509133</v>
      </c>
      <c r="Q26" s="49">
        <f>网络接入!F24</f>
        <v>0.250833088586894</v>
      </c>
      <c r="R26" s="50">
        <f>舆情干预!D24</f>
        <v>0.768421052631579</v>
      </c>
      <c r="S26" s="49">
        <f>媒体影响!I25</f>
        <v>0.522879507948095</v>
      </c>
      <c r="T26" s="49">
        <f>群体情绪!D24</f>
        <v>0.355623100303951</v>
      </c>
      <c r="U26" s="68">
        <f>城市标签!D24</f>
        <v>1</v>
      </c>
      <c r="V26" s="49">
        <f>就学吸引!H25</f>
        <v>0.745508982035928</v>
      </c>
      <c r="W26" s="49">
        <f>就业吸引!M24</f>
        <v>0.650068859578078</v>
      </c>
      <c r="X26" s="50">
        <f>旅游吸引!D24</f>
        <v>0.919779489861732</v>
      </c>
      <c r="Y26" s="49">
        <f>外资吸引!G24</f>
        <v>0.287461623753583</v>
      </c>
      <c r="Z26" s="77">
        <f>会展竞争!D24</f>
        <v>0.509590624835777</v>
      </c>
    </row>
    <row r="27" spans="1:26">
      <c r="A27" s="41">
        <v>24</v>
      </c>
      <c r="B27" s="51" t="s">
        <v>61</v>
      </c>
      <c r="C27" s="48">
        <f t="shared" si="0"/>
        <v>0.308769377660669</v>
      </c>
      <c r="D27" s="52">
        <f>生态禀赋!I25</f>
        <v>0</v>
      </c>
      <c r="E27" s="52">
        <f>文化资源!H26</f>
        <v>0.0459363957597173</v>
      </c>
      <c r="F27" s="53">
        <f>政策地位!D25</f>
        <v>0.6</v>
      </c>
      <c r="G27" s="52">
        <f>经济规模!D25</f>
        <v>0.08318016241687</v>
      </c>
      <c r="H27" s="52">
        <f>交通规模!D25</f>
        <v>0.180428134556575</v>
      </c>
      <c r="I27" s="70">
        <f>创新能力!D25</f>
        <v>0.425909090909091</v>
      </c>
      <c r="J27" s="52">
        <f>基本社保!K25</f>
        <v>0.147601065247227</v>
      </c>
      <c r="K27" s="52">
        <f>生活水平!I25</f>
        <v>0.578614345306014</v>
      </c>
      <c r="L27" s="53">
        <f>主流评价!D25</f>
        <v>0.765531660692951</v>
      </c>
      <c r="M27" s="52">
        <f>教育服务!J25</f>
        <v>0.51793834859045</v>
      </c>
      <c r="N27" s="52">
        <f>医疗服务!D25</f>
        <v>0.545454545454545</v>
      </c>
      <c r="O27" s="71">
        <f>文化服务!M25</f>
        <v>0.311786052840817</v>
      </c>
      <c r="P27" s="52">
        <f>主流媒体!H25</f>
        <v>0.0265305447073336</v>
      </c>
      <c r="Q27" s="52">
        <f>网络接入!F25</f>
        <v>0.47432033430333</v>
      </c>
      <c r="R27" s="53">
        <f>舆情干预!D25</f>
        <v>0.424561403508772</v>
      </c>
      <c r="S27" s="52">
        <f>媒体影响!I26</f>
        <v>0.276382516602104</v>
      </c>
      <c r="T27" s="52">
        <f>群体情绪!D25</f>
        <v>0.106382978723404</v>
      </c>
      <c r="U27" s="70">
        <f>城市标签!D25</f>
        <v>0.278333333333333</v>
      </c>
      <c r="V27" s="52">
        <f>就学吸引!H26</f>
        <v>0.260479041916168</v>
      </c>
      <c r="W27" s="52">
        <f>就业吸引!M25</f>
        <v>0.71137123015337</v>
      </c>
      <c r="X27" s="53">
        <f>旅游吸引!D25</f>
        <v>0.198953282783716</v>
      </c>
      <c r="Y27" s="52">
        <f>外资吸引!G25</f>
        <v>0.00258996303851516</v>
      </c>
      <c r="Z27" s="78">
        <f>会展竞争!D25</f>
        <v>0.27564944733477</v>
      </c>
    </row>
    <row r="28" spans="1:26">
      <c r="A28" s="46">
        <v>25</v>
      </c>
      <c r="B28" s="54" t="s">
        <v>62</v>
      </c>
      <c r="C28" s="48">
        <f t="shared" si="0"/>
        <v>0.257235865499803</v>
      </c>
      <c r="D28" s="49">
        <f>生态禀赋!I26</f>
        <v>0.237755390553801</v>
      </c>
      <c r="E28" s="49">
        <f>文化资源!H27</f>
        <v>0.142520612485277</v>
      </c>
      <c r="F28" s="50">
        <f>政策地位!D26</f>
        <v>0.6</v>
      </c>
      <c r="G28" s="49">
        <f>经济规模!D26</f>
        <v>0.0269692210005681</v>
      </c>
      <c r="H28" s="49">
        <f>交通规模!D26</f>
        <v>0.0657492354740061</v>
      </c>
      <c r="I28" s="68">
        <f>创新能力!D26</f>
        <v>0</v>
      </c>
      <c r="J28" s="49">
        <f>基本社保!K26</f>
        <v>0.0757117607976914</v>
      </c>
      <c r="K28" s="49">
        <f>生活水平!I26</f>
        <v>0.176991150442478</v>
      </c>
      <c r="L28" s="50">
        <f>主流评价!D26</f>
        <v>0.745221027479092</v>
      </c>
      <c r="M28" s="49">
        <f>教育服务!J26</f>
        <v>0.539060561783587</v>
      </c>
      <c r="N28" s="49">
        <f>医疗服务!D26</f>
        <v>0.727272727272727</v>
      </c>
      <c r="O28" s="69">
        <f>文化服务!M26</f>
        <v>0.299881375474454</v>
      </c>
      <c r="P28" s="49">
        <f>主流媒体!H26</f>
        <v>0.413885114754706</v>
      </c>
      <c r="Q28" s="49">
        <f>网络接入!F26</f>
        <v>0.295580111955801</v>
      </c>
      <c r="R28" s="50">
        <f>舆情干预!D26</f>
        <v>0.0666666666666667</v>
      </c>
      <c r="S28" s="49">
        <f>媒体影响!I27</f>
        <v>0.304565949977915</v>
      </c>
      <c r="T28" s="49">
        <f>群体情绪!D26</f>
        <v>0.283687943262411</v>
      </c>
      <c r="U28" s="68">
        <f>城市标签!D26</f>
        <v>0</v>
      </c>
      <c r="V28" s="49">
        <f>就学吸引!H27</f>
        <v>0.0658682634730539</v>
      </c>
      <c r="W28" s="49">
        <f>就业吸引!M26</f>
        <v>0.680890431732029</v>
      </c>
      <c r="X28" s="50">
        <f>旅游吸引!D26</f>
        <v>0.0680215376025619</v>
      </c>
      <c r="Y28" s="49">
        <f>外资吸引!G26</f>
        <v>0.00262111249131044</v>
      </c>
      <c r="Z28" s="77">
        <f>会展竞争!D26</f>
        <v>0.184139996846918</v>
      </c>
    </row>
    <row r="29" spans="1:26">
      <c r="A29" s="41">
        <v>26</v>
      </c>
      <c r="B29" s="51" t="s">
        <v>63</v>
      </c>
      <c r="C29" s="48">
        <f t="shared" si="0"/>
        <v>0.257126026569713</v>
      </c>
      <c r="D29" s="52">
        <f>生态禀赋!I27</f>
        <v>0.035999316062668</v>
      </c>
      <c r="E29" s="52">
        <f>文化资源!H28</f>
        <v>0.0482921083627797</v>
      </c>
      <c r="F29" s="53">
        <f>政策地位!D27</f>
        <v>0.6</v>
      </c>
      <c r="G29" s="52">
        <f>经济规模!D27</f>
        <v>0.0508304648598068</v>
      </c>
      <c r="H29" s="52">
        <f>交通规模!D27</f>
        <v>0.0386631716906946</v>
      </c>
      <c r="I29" s="70">
        <f>创新能力!D27</f>
        <v>0.182045454545455</v>
      </c>
      <c r="J29" s="52">
        <f>基本社保!K27</f>
        <v>0.276666939315427</v>
      </c>
      <c r="K29" s="52">
        <f>生活水平!I27</f>
        <v>0.489129181265856</v>
      </c>
      <c r="L29" s="53">
        <f>主流评价!D27</f>
        <v>0.714456391875747</v>
      </c>
      <c r="M29" s="52">
        <f>教育服务!J27</f>
        <v>0.421472691396628</v>
      </c>
      <c r="N29" s="52">
        <f>医疗服务!D27</f>
        <v>0.424242424242424</v>
      </c>
      <c r="O29" s="71">
        <f>文化服务!M27</f>
        <v>0.262036089765034</v>
      </c>
      <c r="P29" s="52">
        <f>主流媒体!H27</f>
        <v>0.19695332106214</v>
      </c>
      <c r="Q29" s="52">
        <f>网络接入!F27</f>
        <v>0.482342477837103</v>
      </c>
      <c r="R29" s="53">
        <f>舆情干预!D27</f>
        <v>0</v>
      </c>
      <c r="S29" s="52">
        <f>媒体影响!I28</f>
        <v>0.356372915733999</v>
      </c>
      <c r="T29" s="52">
        <f>群体情绪!D27</f>
        <v>0.257345491388045</v>
      </c>
      <c r="U29" s="70">
        <f>城市标签!D27</f>
        <v>0.111666666666667</v>
      </c>
      <c r="V29" s="52">
        <f>就学吸引!H28</f>
        <v>0.0988023952095809</v>
      </c>
      <c r="W29" s="52">
        <f>就业吸引!M27</f>
        <v>0.69721097390355</v>
      </c>
      <c r="X29" s="53">
        <f>旅游吸引!D27</f>
        <v>0.0290751216945139</v>
      </c>
      <c r="Y29" s="52">
        <f>外资吸引!G27</f>
        <v>0.00837744087292316</v>
      </c>
      <c r="Z29" s="78">
        <f>会展竞争!D27</f>
        <v>0.205283164293097</v>
      </c>
    </row>
    <row r="30" spans="1:26">
      <c r="A30" s="46">
        <v>27</v>
      </c>
      <c r="B30" s="47" t="s">
        <v>64</v>
      </c>
      <c r="C30" s="48">
        <f t="shared" si="0"/>
        <v>0.324819396996258</v>
      </c>
      <c r="D30" s="49">
        <f>生态禀赋!I28</f>
        <v>0.0582262540689316</v>
      </c>
      <c r="E30" s="49">
        <f>文化资源!H29</f>
        <v>0.172555948174323</v>
      </c>
      <c r="F30" s="50">
        <f>政策地位!D28</f>
        <v>0.6</v>
      </c>
      <c r="G30" s="49">
        <f>经济规模!D28</f>
        <v>0.0985863716873308</v>
      </c>
      <c r="H30" s="49">
        <f>交通规模!D28</f>
        <v>0.181520314547837</v>
      </c>
      <c r="I30" s="68">
        <f>创新能力!D28</f>
        <v>0.284090909090909</v>
      </c>
      <c r="J30" s="49">
        <f>基本社保!K28</f>
        <v>0.337941328608484</v>
      </c>
      <c r="K30" s="49">
        <f>生活水平!I28</f>
        <v>0.574894415386258</v>
      </c>
      <c r="L30" s="50">
        <f>主流评价!D28</f>
        <v>0.356033452807646</v>
      </c>
      <c r="M30" s="49">
        <f>教育服务!J28</f>
        <v>0.285491633145547</v>
      </c>
      <c r="N30" s="49">
        <f>医疗服务!D28</f>
        <v>0.742424242424242</v>
      </c>
      <c r="O30" s="69">
        <f>文化服务!M28</f>
        <v>0.338716256237329</v>
      </c>
      <c r="P30" s="49">
        <f>主流媒体!H28</f>
        <v>0.0160779403552055</v>
      </c>
      <c r="Q30" s="49">
        <f>网络接入!F28</f>
        <v>0.569152017214269</v>
      </c>
      <c r="R30" s="50">
        <f>舆情干预!D28</f>
        <v>0.23859649122807</v>
      </c>
      <c r="S30" s="49">
        <f>媒体影响!I29</f>
        <v>0.148717060835706</v>
      </c>
      <c r="T30" s="49">
        <f>群体情绪!D28</f>
        <v>0.316109422492401</v>
      </c>
      <c r="U30" s="68">
        <f>城市标签!D28</f>
        <v>0.811666666666667</v>
      </c>
      <c r="V30" s="49">
        <f>就学吸引!H29</f>
        <v>0.182634730538922</v>
      </c>
      <c r="W30" s="49">
        <f>就业吸引!M28</f>
        <v>0.713094375680292</v>
      </c>
      <c r="X30" s="50">
        <f>旅游吸引!D28</f>
        <v>0.217894307873483</v>
      </c>
      <c r="Y30" s="49">
        <f>外资吸引!G28</f>
        <v>0.000511945392491468</v>
      </c>
      <c r="Z30" s="77">
        <f>会展竞争!D28</f>
        <v>0.272286159721127</v>
      </c>
    </row>
    <row r="31" spans="1:26">
      <c r="A31" s="41">
        <v>28</v>
      </c>
      <c r="B31" s="55" t="s">
        <v>65</v>
      </c>
      <c r="C31" s="48">
        <f t="shared" si="0"/>
        <v>0.575032402532967</v>
      </c>
      <c r="D31" s="52">
        <f>生态禀赋!I29</f>
        <v>0.295946392621622</v>
      </c>
      <c r="E31" s="52">
        <f>文化资源!H30</f>
        <v>0.0683156654888104</v>
      </c>
      <c r="F31" s="53">
        <f>政策地位!D29</f>
        <v>0.8</v>
      </c>
      <c r="G31" s="52">
        <f>经济规模!D29</f>
        <v>1</v>
      </c>
      <c r="H31" s="52">
        <f>交通规模!D29</f>
        <v>0.76518130187855</v>
      </c>
      <c r="I31" s="70">
        <f>创新能力!D29</f>
        <v>1</v>
      </c>
      <c r="J31" s="52">
        <f>基本社保!K29</f>
        <v>1</v>
      </c>
      <c r="K31" s="52">
        <f>生活水平!I29</f>
        <v>0.770018625886853</v>
      </c>
      <c r="L31" s="53">
        <f>主流评价!D29</f>
        <v>0.845280764635603</v>
      </c>
      <c r="M31" s="52">
        <f>教育服务!J29</f>
        <v>0.250200705807737</v>
      </c>
      <c r="N31" s="52">
        <f>医疗服务!D29</f>
        <v>0.893939393939394</v>
      </c>
      <c r="O31" s="71">
        <f>文化服务!M29</f>
        <v>0.658302612101046</v>
      </c>
      <c r="P31" s="52">
        <f>主流媒体!H29</f>
        <v>0.62173343215171</v>
      </c>
      <c r="Q31" s="52">
        <f>网络接入!F29</f>
        <v>0.177858673115701</v>
      </c>
      <c r="R31" s="53">
        <f>舆情干预!D29</f>
        <v>0.971929824561404</v>
      </c>
      <c r="S31" s="52">
        <f>媒体影响!I30</f>
        <v>0.575064780790111</v>
      </c>
      <c r="T31" s="52">
        <f>群体情绪!D29</f>
        <v>0.172239108409321</v>
      </c>
      <c r="U31" s="70">
        <f>城市标签!D29</f>
        <v>0.645</v>
      </c>
      <c r="V31" s="52">
        <f>就学吸引!H30</f>
        <v>0.0688622754491018</v>
      </c>
      <c r="W31" s="52">
        <f>就业吸引!M29</f>
        <v>0.614807027836211</v>
      </c>
      <c r="X31" s="53">
        <f>旅游吸引!D29</f>
        <v>0</v>
      </c>
      <c r="Y31" s="52">
        <f>外资吸引!G29</f>
        <v>0.796405657044525</v>
      </c>
      <c r="Z31" s="78">
        <f>会展竞争!D29</f>
        <v>0.788042811848582</v>
      </c>
    </row>
    <row r="32" spans="1:26">
      <c r="A32" s="46">
        <v>29</v>
      </c>
      <c r="B32" s="47" t="s">
        <v>66</v>
      </c>
      <c r="C32" s="48">
        <f t="shared" si="0"/>
        <v>0.401261575689099</v>
      </c>
      <c r="D32" s="49">
        <f>生态禀赋!I30</f>
        <v>0.332908629464076</v>
      </c>
      <c r="E32" s="49">
        <f>文化资源!H31</f>
        <v>0.0530035335689046</v>
      </c>
      <c r="F32" s="50">
        <f>政策地位!D30</f>
        <v>0.6</v>
      </c>
      <c r="G32" s="49">
        <f>经济规模!D30</f>
        <v>0.23674096848578</v>
      </c>
      <c r="H32" s="49">
        <f>交通规模!D30</f>
        <v>0.204456094364351</v>
      </c>
      <c r="I32" s="68">
        <f>创新能力!D30</f>
        <v>0.598636363636364</v>
      </c>
      <c r="J32" s="49">
        <f>基本社保!K30</f>
        <v>0.421269987683599</v>
      </c>
      <c r="K32" s="49">
        <f>生活水平!I30</f>
        <v>0.532200541478775</v>
      </c>
      <c r="L32" s="50">
        <f>主流评价!D30</f>
        <v>0.867383512544803</v>
      </c>
      <c r="M32" s="49">
        <f>教育服务!J30</f>
        <v>0.195234869863287</v>
      </c>
      <c r="N32" s="49">
        <f>医疗服务!D30</f>
        <v>0.712121212121212</v>
      </c>
      <c r="O32" s="69">
        <f>文化服务!M30</f>
        <v>0.355958709176281</v>
      </c>
      <c r="P32" s="49">
        <f>主流媒体!H30</f>
        <v>0.491903001704733</v>
      </c>
      <c r="Q32" s="49">
        <f>网络接入!F30</f>
        <v>0.105479668015824</v>
      </c>
      <c r="R32" s="50">
        <f>舆情干预!D30</f>
        <v>0.47719298245614</v>
      </c>
      <c r="S32" s="49">
        <f>媒体影响!I31</f>
        <v>0.470196382386785</v>
      </c>
      <c r="T32" s="49">
        <f>群体情绪!D30</f>
        <v>0.506585612968592</v>
      </c>
      <c r="U32" s="68">
        <f>城市标签!D30</f>
        <v>0.445</v>
      </c>
      <c r="V32" s="49">
        <f>就学吸引!H31</f>
        <v>0.344311377245509</v>
      </c>
      <c r="W32" s="49">
        <f>就业吸引!M30</f>
        <v>0.653373438356325</v>
      </c>
      <c r="X32" s="50">
        <f>旅游吸引!D30</f>
        <v>0.305877596336811</v>
      </c>
      <c r="Y32" s="49">
        <f>外资吸引!G30</f>
        <v>0.044259404516484</v>
      </c>
      <c r="Z32" s="77">
        <f>会展竞争!D30</f>
        <v>0.36386567870093</v>
      </c>
    </row>
    <row r="33" spans="1:26">
      <c r="A33" s="41">
        <v>30</v>
      </c>
      <c r="B33" s="55" t="s">
        <v>67</v>
      </c>
      <c r="C33" s="48">
        <f t="shared" si="0"/>
        <v>0.489594807559126</v>
      </c>
      <c r="D33" s="52">
        <f>生态禀赋!I31</f>
        <v>0.514172634119676</v>
      </c>
      <c r="E33" s="52">
        <f>文化资源!H32</f>
        <v>0.429917550058893</v>
      </c>
      <c r="F33" s="53">
        <f>政策地位!D31</f>
        <v>0.6</v>
      </c>
      <c r="G33" s="52">
        <f>经济规模!D31</f>
        <v>0.462954917621896</v>
      </c>
      <c r="H33" s="52">
        <f>交通规模!D31</f>
        <v>0.112494539100044</v>
      </c>
      <c r="I33" s="70">
        <f>创新能力!D31</f>
        <v>0.640454545454545</v>
      </c>
      <c r="J33" s="52">
        <f>基本社保!K31</f>
        <v>0.561003245023468</v>
      </c>
      <c r="K33" s="52">
        <f>生活水平!I31</f>
        <v>0.700513536802803</v>
      </c>
      <c r="L33" s="53">
        <f>主流评价!D31</f>
        <v>0.945340501792115</v>
      </c>
      <c r="M33" s="52">
        <f>教育服务!J31</f>
        <v>0.231451566085395</v>
      </c>
      <c r="N33" s="52">
        <f>医疗服务!D31</f>
        <v>0.560606060606061</v>
      </c>
      <c r="O33" s="71">
        <f>文化服务!M31</f>
        <v>0.446942469563368</v>
      </c>
      <c r="P33" s="52">
        <f>主流媒体!H31</f>
        <v>0.78532985460722</v>
      </c>
      <c r="Q33" s="52">
        <f>网络接入!F31</f>
        <v>0.486033544916926</v>
      </c>
      <c r="R33" s="53">
        <f>舆情干预!D31</f>
        <v>0.540350877192982</v>
      </c>
      <c r="S33" s="52">
        <f>媒体影响!I32</f>
        <v>0.454208967080938</v>
      </c>
      <c r="T33" s="52">
        <f>群体情绪!D31</f>
        <v>0.368794326241135</v>
      </c>
      <c r="U33" s="70">
        <f>城市标签!D31</f>
        <v>0.478333333333333</v>
      </c>
      <c r="V33" s="52">
        <f>就学吸引!H32</f>
        <v>0.12874251497006</v>
      </c>
      <c r="W33" s="52">
        <f>就业吸引!M31</f>
        <v>0.780545891009771</v>
      </c>
      <c r="X33" s="53">
        <f>旅游吸引!D31</f>
        <v>0.425621147410001</v>
      </c>
      <c r="Y33" s="52">
        <f>外资吸引!G31</f>
        <v>0.151813255724444</v>
      </c>
      <c r="Z33" s="78">
        <f>会展竞争!D31</f>
        <v>0.492248673077934</v>
      </c>
    </row>
    <row r="34" spans="1:26">
      <c r="A34" s="46">
        <v>31</v>
      </c>
      <c r="B34" s="47" t="s">
        <v>68</v>
      </c>
      <c r="C34" s="48">
        <f t="shared" si="0"/>
        <v>0.523380489346948</v>
      </c>
      <c r="D34" s="49">
        <f>生态禀赋!I32</f>
        <v>0.0886930766964453</v>
      </c>
      <c r="E34" s="49">
        <f>文化资源!H33</f>
        <v>0.262073027090695</v>
      </c>
      <c r="F34" s="50">
        <f>政策地位!D32</f>
        <v>0.7</v>
      </c>
      <c r="G34" s="49">
        <f>经济规模!D32</f>
        <v>0.447615546569528</v>
      </c>
      <c r="H34" s="49">
        <f>交通规模!D32</f>
        <v>0.243993010048056</v>
      </c>
      <c r="I34" s="68">
        <f>创新能力!D32</f>
        <v>0.707727272727273</v>
      </c>
      <c r="J34" s="49">
        <f>基本社保!K32</f>
        <v>0.424426595335436</v>
      </c>
      <c r="K34" s="49">
        <f>生活水平!I32</f>
        <v>0.602563002033987</v>
      </c>
      <c r="L34" s="50">
        <f>主流评价!D32</f>
        <v>0.959677419354838</v>
      </c>
      <c r="M34" s="49">
        <f>教育服务!J32</f>
        <v>0.54109261120882</v>
      </c>
      <c r="N34" s="49">
        <f>医疗服务!D32</f>
        <v>0.681818181818182</v>
      </c>
      <c r="O34" s="69">
        <f>文化服务!M32</f>
        <v>0.274006594683633</v>
      </c>
      <c r="P34" s="49">
        <f>主流媒体!H32</f>
        <v>0.410948756827235</v>
      </c>
      <c r="Q34" s="49">
        <f>网络接入!F32</f>
        <v>0.329959545729521</v>
      </c>
      <c r="R34" s="50">
        <f>舆情干预!D32</f>
        <v>0.687719298245614</v>
      </c>
      <c r="S34" s="49">
        <f>媒体影响!I33</f>
        <v>0.638288682948323</v>
      </c>
      <c r="T34" s="49">
        <f>群体情绪!D32</f>
        <v>0.680851063829787</v>
      </c>
      <c r="U34" s="68">
        <f>城市标签!D32</f>
        <v>0.811666666666667</v>
      </c>
      <c r="V34" s="49">
        <f>就学吸引!H33</f>
        <v>0.323353293413174</v>
      </c>
      <c r="W34" s="49">
        <f>就业吸引!M32</f>
        <v>0.812391985421514</v>
      </c>
      <c r="X34" s="50">
        <f>旅游吸引!D32</f>
        <v>0.326147714838548</v>
      </c>
      <c r="Y34" s="49">
        <f>外资吸引!G32</f>
        <v>0.302467631814816</v>
      </c>
      <c r="Z34" s="77">
        <f>会展竞争!D32</f>
        <v>0.549617250862718</v>
      </c>
    </row>
    <row r="35" spans="1:26">
      <c r="A35" s="41">
        <v>32</v>
      </c>
      <c r="B35" s="55" t="s">
        <v>69</v>
      </c>
      <c r="C35" s="48">
        <f t="shared" si="0"/>
        <v>0.479969207058106</v>
      </c>
      <c r="D35" s="52">
        <f>生态禀赋!I33</f>
        <v>0.252700304744342</v>
      </c>
      <c r="E35" s="52">
        <f>文化资源!H34</f>
        <v>0.293286219081272</v>
      </c>
      <c r="F35" s="53">
        <f>政策地位!D33</f>
        <v>0.7</v>
      </c>
      <c r="G35" s="52">
        <f>经济规模!D33</f>
        <v>0.21027303412091</v>
      </c>
      <c r="H35" s="52">
        <f>交通规模!D33</f>
        <v>0.165792922673657</v>
      </c>
      <c r="I35" s="70">
        <f>创新能力!D33</f>
        <v>0.6825</v>
      </c>
      <c r="J35" s="52">
        <f>基本社保!K33</f>
        <v>0.740407776229568</v>
      </c>
      <c r="K35" s="52">
        <f>生活水平!I33</f>
        <v>0.696655064322721</v>
      </c>
      <c r="L35" s="53">
        <f>主流评价!D33</f>
        <v>0.912485065710872</v>
      </c>
      <c r="M35" s="52">
        <f>教育服务!J33</f>
        <v>0.353184471816415</v>
      </c>
      <c r="N35" s="52">
        <f>医疗服务!D33</f>
        <v>0.106060606060606</v>
      </c>
      <c r="O35" s="71">
        <f>文化服务!M33</f>
        <v>0.373315077124174</v>
      </c>
      <c r="P35" s="52">
        <f>主流媒体!H33</f>
        <v>0.597878275740346</v>
      </c>
      <c r="Q35" s="52">
        <f>网络接入!F33</f>
        <v>0.49433846554997</v>
      </c>
      <c r="R35" s="53">
        <f>舆情干预!D33</f>
        <v>0.568421052631579</v>
      </c>
      <c r="S35" s="52">
        <f>媒体影响!I34</f>
        <v>0.558811517073843</v>
      </c>
      <c r="T35" s="52">
        <f>群体情绪!D33</f>
        <v>0.513677811550152</v>
      </c>
      <c r="U35" s="70">
        <f>城市标签!D33</f>
        <v>0.795</v>
      </c>
      <c r="V35" s="52">
        <f>就学吸引!H34</f>
        <v>0.125748502994012</v>
      </c>
      <c r="W35" s="52">
        <f>就业吸引!M33</f>
        <v>0.630930300693891</v>
      </c>
      <c r="X35" s="53">
        <f>旅游吸引!D33</f>
        <v>0.297681306374964</v>
      </c>
      <c r="Y35" s="52">
        <f>外资吸引!G33</f>
        <v>0.187161383725436</v>
      </c>
      <c r="Z35" s="78">
        <f>会展竞争!D33</f>
        <v>0.532573090195666</v>
      </c>
    </row>
    <row r="36" ht="14.75" spans="1:26">
      <c r="A36" s="56">
        <v>33</v>
      </c>
      <c r="B36" s="57" t="s">
        <v>70</v>
      </c>
      <c r="C36" s="58">
        <f t="shared" si="0"/>
        <v>0.602908111715014</v>
      </c>
      <c r="D36" s="59">
        <f>生态禀赋!I34</f>
        <v>0.283818665013555</v>
      </c>
      <c r="E36" s="59">
        <f>文化资源!H35</f>
        <v>0.71849234393404</v>
      </c>
      <c r="F36" s="60">
        <f>政策地位!D34</f>
        <v>0.6</v>
      </c>
      <c r="G36" s="59">
        <f>经济规模!D34</f>
        <v>0.734418340407045</v>
      </c>
      <c r="H36" s="59">
        <f>交通规模!D34</f>
        <v>0.155963302752294</v>
      </c>
      <c r="I36" s="72">
        <f>创新能力!D34</f>
        <v>0.815909090909091</v>
      </c>
      <c r="J36" s="59">
        <f>基本社保!K34</f>
        <v>0.625820767020037</v>
      </c>
      <c r="K36" s="59">
        <f>生活水平!I34</f>
        <v>0.852737848368202</v>
      </c>
      <c r="L36" s="60">
        <f>主流评价!D34</f>
        <v>0.756571087216248</v>
      </c>
      <c r="M36" s="59">
        <f>教育服务!J34</f>
        <v>0.414707620603692</v>
      </c>
      <c r="N36" s="59">
        <f>医疗服务!D34</f>
        <v>0.378787878787879</v>
      </c>
      <c r="O36" s="73">
        <f>文化服务!M34</f>
        <v>0.35188245674009</v>
      </c>
      <c r="P36" s="59">
        <f>主流媒体!H34</f>
        <v>0.813749342476737</v>
      </c>
      <c r="Q36" s="59">
        <f>网络接入!F34</f>
        <v>0.630833356524716</v>
      </c>
      <c r="R36" s="60">
        <f>舆情干预!D34</f>
        <v>0.708771929824561</v>
      </c>
      <c r="S36" s="59">
        <f>媒体影响!I35</f>
        <v>0.718070091077095</v>
      </c>
      <c r="T36" s="59">
        <f>群体情绪!D34</f>
        <v>0.826747720364742</v>
      </c>
      <c r="U36" s="72">
        <f>城市标签!D34</f>
        <v>0.811666666666667</v>
      </c>
      <c r="V36" s="59">
        <f>就学吸引!H35</f>
        <v>0.407185628742515</v>
      </c>
      <c r="W36" s="59">
        <f>就业吸引!M34</f>
        <v>0.797174091236911</v>
      </c>
      <c r="X36" s="60">
        <f>旅游吸引!D34</f>
        <v>0.413074659624376</v>
      </c>
      <c r="Y36" s="59">
        <f>外资吸引!G34</f>
        <v>0.259290136629362</v>
      </c>
      <c r="Z36" s="79">
        <f>会展竞争!D34</f>
        <v>0.519925727398532</v>
      </c>
    </row>
    <row r="37" ht="14.75" hidden="1" spans="1:26">
      <c r="A37" s="37" t="s">
        <v>71</v>
      </c>
      <c r="D37" s="37">
        <v>0.03</v>
      </c>
      <c r="E37" s="37">
        <v>0.05</v>
      </c>
      <c r="F37" s="37">
        <v>0.04</v>
      </c>
      <c r="G37" s="37">
        <v>0.03</v>
      </c>
      <c r="H37" s="37">
        <v>0.03</v>
      </c>
      <c r="I37" s="37">
        <v>0.03</v>
      </c>
      <c r="J37" s="37">
        <v>0.03</v>
      </c>
      <c r="K37" s="37">
        <v>0.03</v>
      </c>
      <c r="L37" s="37">
        <v>0.05</v>
      </c>
      <c r="M37" s="37">
        <v>0.03</v>
      </c>
      <c r="N37" s="37">
        <v>0.03</v>
      </c>
      <c r="O37" s="37">
        <v>0.04</v>
      </c>
      <c r="P37" s="37">
        <v>0.05</v>
      </c>
      <c r="Q37" s="37">
        <v>0.05</v>
      </c>
      <c r="R37" s="37">
        <v>0.05</v>
      </c>
      <c r="S37" s="37">
        <v>0.06</v>
      </c>
      <c r="T37" s="37">
        <v>0.05</v>
      </c>
      <c r="U37" s="37">
        <v>0.06</v>
      </c>
      <c r="V37" s="37">
        <v>0.05</v>
      </c>
      <c r="W37" s="37">
        <v>0.05</v>
      </c>
      <c r="X37" s="37">
        <v>0.05</v>
      </c>
      <c r="Y37" s="37">
        <v>0.06</v>
      </c>
      <c r="Z37" s="37">
        <v>0.05</v>
      </c>
    </row>
    <row r="38" spans="1:26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</sheetData>
  <mergeCells count="15">
    <mergeCell ref="D1:I1"/>
    <mergeCell ref="J1:O1"/>
    <mergeCell ref="P1:U1"/>
    <mergeCell ref="V1:Z1"/>
    <mergeCell ref="D2:F2"/>
    <mergeCell ref="G2:I2"/>
    <mergeCell ref="J2:L2"/>
    <mergeCell ref="M2:O2"/>
    <mergeCell ref="P2:R2"/>
    <mergeCell ref="S2:U2"/>
    <mergeCell ref="V2:X2"/>
    <mergeCell ref="Y2:Z2"/>
    <mergeCell ref="A37:C37"/>
    <mergeCell ref="A1:A3"/>
    <mergeCell ref="C1:C3"/>
  </mergeCells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G29" sqref="G29"/>
    </sheetView>
  </sheetViews>
  <sheetFormatPr defaultColWidth="8.83333333333333" defaultRowHeight="14" outlineLevelCol="3"/>
  <sheetData>
    <row r="1" spans="1:4">
      <c r="A1" s="1" t="s">
        <v>0</v>
      </c>
      <c r="B1" s="1" t="s">
        <v>6</v>
      </c>
      <c r="C1" t="s">
        <v>130</v>
      </c>
      <c r="D1" t="s">
        <v>80</v>
      </c>
    </row>
    <row r="2" spans="1:4">
      <c r="A2" s="1">
        <v>1</v>
      </c>
      <c r="B2" s="1" t="s">
        <v>38</v>
      </c>
      <c r="C2">
        <v>52.05</v>
      </c>
      <c r="D2">
        <f>(C2-MIN($C$2:$C$34))/(MAX($C$2:$C$34)-MIN($C$2:$C$34))</f>
        <v>0.3625</v>
      </c>
    </row>
    <row r="3" spans="1:4">
      <c r="A3" s="1">
        <v>2</v>
      </c>
      <c r="B3" s="1" t="s">
        <v>39</v>
      </c>
      <c r="C3">
        <v>57.26</v>
      </c>
      <c r="D3">
        <f t="shared" ref="D3:D34" si="0">(C3-MIN($C$2:$C$34))/(MAX($C$2:$C$34)-MIN($C$2:$C$34))</f>
        <v>0.480909090909091</v>
      </c>
    </row>
    <row r="4" spans="1:4">
      <c r="A4" s="1">
        <v>3</v>
      </c>
      <c r="B4" s="1" t="s">
        <v>40</v>
      </c>
      <c r="C4">
        <v>51.15</v>
      </c>
      <c r="D4">
        <f t="shared" si="0"/>
        <v>0.342045454545455</v>
      </c>
    </row>
    <row r="5" spans="1:4">
      <c r="A5" s="1">
        <v>4</v>
      </c>
      <c r="B5" s="1" t="s">
        <v>41</v>
      </c>
      <c r="C5">
        <v>62.43</v>
      </c>
      <c r="D5">
        <f t="shared" si="0"/>
        <v>0.598409090909091</v>
      </c>
    </row>
    <row r="6" spans="1:4">
      <c r="A6" s="1">
        <v>5</v>
      </c>
      <c r="B6" s="1" t="s">
        <v>42</v>
      </c>
      <c r="C6">
        <v>59.71</v>
      </c>
      <c r="D6">
        <f t="shared" si="0"/>
        <v>0.536590909090909</v>
      </c>
    </row>
    <row r="7" spans="1:4">
      <c r="A7" s="1">
        <v>6</v>
      </c>
      <c r="B7" s="1" t="s">
        <v>43</v>
      </c>
      <c r="C7">
        <v>57.54</v>
      </c>
      <c r="D7">
        <f t="shared" si="0"/>
        <v>0.487272727272727</v>
      </c>
    </row>
    <row r="8" spans="1:4">
      <c r="A8" s="1">
        <v>7</v>
      </c>
      <c r="B8" s="1" t="s">
        <v>44</v>
      </c>
      <c r="C8">
        <v>79.23</v>
      </c>
      <c r="D8">
        <f t="shared" si="0"/>
        <v>0.980227272727273</v>
      </c>
    </row>
    <row r="9" spans="1:4">
      <c r="A9" s="1">
        <v>8</v>
      </c>
      <c r="B9" s="1" t="s">
        <v>45</v>
      </c>
      <c r="C9">
        <v>78.3</v>
      </c>
      <c r="D9">
        <f t="shared" si="0"/>
        <v>0.959090909090909</v>
      </c>
    </row>
    <row r="10" spans="1:4">
      <c r="A10" s="1">
        <v>9</v>
      </c>
      <c r="B10" s="1" t="s">
        <v>46</v>
      </c>
      <c r="C10">
        <v>70.52</v>
      </c>
      <c r="D10">
        <f t="shared" si="0"/>
        <v>0.782272727272727</v>
      </c>
    </row>
    <row r="11" spans="1:4">
      <c r="A11" s="1">
        <v>10</v>
      </c>
      <c r="B11" s="1" t="s">
        <v>47</v>
      </c>
      <c r="C11">
        <v>56.87</v>
      </c>
      <c r="D11">
        <f t="shared" si="0"/>
        <v>0.472045454545455</v>
      </c>
    </row>
    <row r="12" spans="1:4">
      <c r="A12" s="1">
        <v>11</v>
      </c>
      <c r="B12" s="1" t="s">
        <v>48</v>
      </c>
      <c r="C12">
        <v>60.83</v>
      </c>
      <c r="D12">
        <f t="shared" si="0"/>
        <v>0.562045454545455</v>
      </c>
    </row>
    <row r="13" spans="1:4">
      <c r="A13" s="1">
        <v>12</v>
      </c>
      <c r="B13" s="1" t="s">
        <v>49</v>
      </c>
      <c r="C13">
        <v>66.25</v>
      </c>
      <c r="D13">
        <f t="shared" si="0"/>
        <v>0.685227272727273</v>
      </c>
    </row>
    <row r="14" spans="1:4">
      <c r="A14" s="1">
        <v>13</v>
      </c>
      <c r="B14" s="1" t="s">
        <v>50</v>
      </c>
      <c r="C14">
        <v>61.2</v>
      </c>
      <c r="D14">
        <f t="shared" si="0"/>
        <v>0.570454545454546</v>
      </c>
    </row>
    <row r="15" spans="1:4">
      <c r="A15" s="1">
        <v>14</v>
      </c>
      <c r="B15" s="1" t="s">
        <v>51</v>
      </c>
      <c r="C15">
        <v>74.92</v>
      </c>
      <c r="D15">
        <f t="shared" si="0"/>
        <v>0.882272727272727</v>
      </c>
    </row>
    <row r="16" spans="1:4">
      <c r="A16" s="1">
        <v>15</v>
      </c>
      <c r="B16" s="1" t="s">
        <v>52</v>
      </c>
      <c r="C16">
        <v>71.07</v>
      </c>
      <c r="D16">
        <f t="shared" si="0"/>
        <v>0.794772727272727</v>
      </c>
    </row>
    <row r="17" spans="1:4">
      <c r="A17" s="1">
        <v>16</v>
      </c>
      <c r="B17" s="1" t="s">
        <v>53</v>
      </c>
      <c r="C17">
        <v>75.66</v>
      </c>
      <c r="D17">
        <f t="shared" si="0"/>
        <v>0.899090909090909</v>
      </c>
    </row>
    <row r="18" spans="1:4">
      <c r="A18" s="1">
        <v>17</v>
      </c>
      <c r="B18" s="1" t="s">
        <v>54</v>
      </c>
      <c r="C18">
        <v>49.06</v>
      </c>
      <c r="D18">
        <f t="shared" si="0"/>
        <v>0.294545454545455</v>
      </c>
    </row>
    <row r="19" spans="1:4">
      <c r="A19" s="1">
        <v>18</v>
      </c>
      <c r="B19" s="1" t="s">
        <v>55</v>
      </c>
      <c r="C19">
        <v>51.72</v>
      </c>
      <c r="D19">
        <f t="shared" si="0"/>
        <v>0.355</v>
      </c>
    </row>
    <row r="20" spans="1:4">
      <c r="A20" s="1">
        <v>19</v>
      </c>
      <c r="B20" s="1" t="s">
        <v>56</v>
      </c>
      <c r="C20">
        <v>67.01</v>
      </c>
      <c r="D20">
        <f t="shared" si="0"/>
        <v>0.7025</v>
      </c>
    </row>
    <row r="21" spans="1:4">
      <c r="A21" s="1">
        <v>20</v>
      </c>
      <c r="B21" s="1" t="s">
        <v>57</v>
      </c>
      <c r="C21">
        <v>58.74</v>
      </c>
      <c r="D21">
        <f t="shared" si="0"/>
        <v>0.514545454545455</v>
      </c>
    </row>
    <row r="22" spans="1:4">
      <c r="A22" s="1">
        <v>21</v>
      </c>
      <c r="B22" s="1" t="s">
        <v>58</v>
      </c>
      <c r="C22">
        <v>56.98</v>
      </c>
      <c r="D22">
        <f t="shared" si="0"/>
        <v>0.474545454545454</v>
      </c>
    </row>
    <row r="23" spans="1:4">
      <c r="A23" s="1">
        <v>22</v>
      </c>
      <c r="B23" s="1" t="s">
        <v>59</v>
      </c>
      <c r="C23">
        <v>38.3</v>
      </c>
      <c r="D23">
        <f t="shared" si="0"/>
        <v>0.0499999999999999</v>
      </c>
    </row>
    <row r="24" spans="1:4">
      <c r="A24" s="1">
        <v>23</v>
      </c>
      <c r="B24" s="1" t="s">
        <v>60</v>
      </c>
      <c r="C24">
        <v>72.4</v>
      </c>
      <c r="D24">
        <f t="shared" si="0"/>
        <v>0.825</v>
      </c>
    </row>
    <row r="25" spans="1:4">
      <c r="A25" s="1">
        <v>24</v>
      </c>
      <c r="B25" s="1" t="s">
        <v>61</v>
      </c>
      <c r="C25">
        <v>54.84</v>
      </c>
      <c r="D25">
        <f t="shared" si="0"/>
        <v>0.425909090909091</v>
      </c>
    </row>
    <row r="26" spans="1:4">
      <c r="A26" s="1">
        <v>25</v>
      </c>
      <c r="B26" s="1" t="s">
        <v>62</v>
      </c>
      <c r="C26">
        <v>36.1</v>
      </c>
      <c r="D26">
        <f t="shared" si="0"/>
        <v>0</v>
      </c>
    </row>
    <row r="27" spans="1:4">
      <c r="A27" s="1">
        <v>26</v>
      </c>
      <c r="B27" s="1" t="s">
        <v>63</v>
      </c>
      <c r="C27">
        <v>44.11</v>
      </c>
      <c r="D27">
        <f t="shared" si="0"/>
        <v>0.182045454545455</v>
      </c>
    </row>
    <row r="28" spans="1:4">
      <c r="A28" s="1">
        <v>27</v>
      </c>
      <c r="B28" s="1" t="s">
        <v>64</v>
      </c>
      <c r="C28">
        <v>48.6</v>
      </c>
      <c r="D28">
        <f t="shared" si="0"/>
        <v>0.284090909090909</v>
      </c>
    </row>
    <row r="29" spans="1:4">
      <c r="A29" s="1">
        <v>28</v>
      </c>
      <c r="B29" s="1" t="s">
        <v>65</v>
      </c>
      <c r="C29">
        <v>80.1</v>
      </c>
      <c r="D29">
        <f t="shared" si="0"/>
        <v>1</v>
      </c>
    </row>
    <row r="30" spans="1:4">
      <c r="A30" s="1">
        <v>29</v>
      </c>
      <c r="B30" s="1" t="s">
        <v>66</v>
      </c>
      <c r="C30">
        <v>62.44</v>
      </c>
      <c r="D30">
        <f t="shared" si="0"/>
        <v>0.598636363636364</v>
      </c>
    </row>
    <row r="31" spans="1:4">
      <c r="A31" s="1">
        <v>30</v>
      </c>
      <c r="B31" s="1" t="s">
        <v>67</v>
      </c>
      <c r="C31">
        <v>64.28</v>
      </c>
      <c r="D31">
        <f t="shared" si="0"/>
        <v>0.640454545454545</v>
      </c>
    </row>
    <row r="32" spans="1:4">
      <c r="A32" s="1">
        <v>31</v>
      </c>
      <c r="B32" s="1" t="s">
        <v>68</v>
      </c>
      <c r="C32">
        <v>67.24</v>
      </c>
      <c r="D32">
        <f t="shared" si="0"/>
        <v>0.707727272727273</v>
      </c>
    </row>
    <row r="33" spans="1:4">
      <c r="A33" s="1">
        <v>32</v>
      </c>
      <c r="B33" s="1" t="s">
        <v>69</v>
      </c>
      <c r="C33">
        <v>66.13</v>
      </c>
      <c r="D33">
        <f t="shared" si="0"/>
        <v>0.6825</v>
      </c>
    </row>
    <row r="34" spans="1:4">
      <c r="A34" s="1">
        <v>33</v>
      </c>
      <c r="B34" s="1" t="s">
        <v>70</v>
      </c>
      <c r="C34">
        <v>72</v>
      </c>
      <c r="D34">
        <f t="shared" si="0"/>
        <v>0.815909090909091</v>
      </c>
    </row>
    <row r="35" spans="1:1">
      <c r="A35" t="s">
        <v>131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16" workbookViewId="0">
      <selection activeCell="M27" sqref="M27"/>
    </sheetView>
  </sheetViews>
  <sheetFormatPr defaultColWidth="9" defaultRowHeight="14"/>
  <cols>
    <col min="1" max="2" width="9" style="1"/>
    <col min="3" max="3" width="9.5" style="1" customWidth="1"/>
    <col min="4" max="4" width="10" style="1" customWidth="1"/>
    <col min="5" max="5" width="9" style="1"/>
    <col min="6" max="6" width="10" style="1" customWidth="1"/>
    <col min="7" max="7" width="9" style="1"/>
    <col min="8" max="8" width="10" style="1" customWidth="1"/>
    <col min="9" max="16384" width="9" style="1"/>
  </cols>
  <sheetData>
    <row r="1" spans="1:13">
      <c r="A1" s="1" t="s">
        <v>0</v>
      </c>
      <c r="B1" s="1" t="s">
        <v>6</v>
      </c>
      <c r="C1" s="1" t="s">
        <v>75</v>
      </c>
      <c r="D1" s="16" t="s">
        <v>132</v>
      </c>
      <c r="E1" s="1" t="s">
        <v>79</v>
      </c>
      <c r="F1" s="16" t="s">
        <v>133</v>
      </c>
      <c r="G1" s="1" t="s">
        <v>79</v>
      </c>
      <c r="H1" s="16" t="s">
        <v>134</v>
      </c>
      <c r="I1" s="1" t="s">
        <v>79</v>
      </c>
      <c r="J1" s="1" t="s">
        <v>135</v>
      </c>
      <c r="K1" s="1" t="s">
        <v>80</v>
      </c>
      <c r="M1" s="16" t="s">
        <v>136</v>
      </c>
    </row>
    <row r="2" spans="1:11">
      <c r="A2" s="1">
        <v>1</v>
      </c>
      <c r="B2" s="1" t="s">
        <v>38</v>
      </c>
      <c r="C2" s="1">
        <f>基础信息!C2</f>
        <v>11235086</v>
      </c>
      <c r="D2" s="16">
        <v>2897396</v>
      </c>
      <c r="E2" s="1">
        <f>D2/C2</f>
        <v>0.257888190619992</v>
      </c>
      <c r="F2" s="16">
        <v>1971822</v>
      </c>
      <c r="G2" s="1">
        <f>F2/C2</f>
        <v>0.175505732666399</v>
      </c>
      <c r="H2" s="16">
        <v>1416106</v>
      </c>
      <c r="I2" s="1">
        <f>H2/C2</f>
        <v>0.126043182936027</v>
      </c>
      <c r="J2" s="1">
        <f>AVERAGE(I2,G2,E2)</f>
        <v>0.186479035407473</v>
      </c>
      <c r="K2" s="1">
        <f>(J2-MIN($J$2:$J$34))/(MAX($J$2:$J$34)-MIN($J$2:$J$34))</f>
        <v>0.0775232376532069</v>
      </c>
    </row>
    <row r="3" spans="1:13">
      <c r="A3" s="1">
        <v>2</v>
      </c>
      <c r="B3" s="1" t="s">
        <v>39</v>
      </c>
      <c r="C3" s="1">
        <f>基础信息!C3</f>
        <v>5304061</v>
      </c>
      <c r="D3" s="16">
        <v>1741964</v>
      </c>
      <c r="E3" s="1">
        <f t="shared" ref="E3:E34" si="0">D3/C3</f>
        <v>0.328420808131732</v>
      </c>
      <c r="F3" s="16">
        <v>1823869</v>
      </c>
      <c r="G3" s="1">
        <f t="shared" ref="G3:G34" si="1">F3/C3</f>
        <v>0.343862749693112</v>
      </c>
      <c r="H3" s="16">
        <v>1243215</v>
      </c>
      <c r="I3" s="1">
        <f t="shared" ref="I3:I34" si="2">H3/C3</f>
        <v>0.234389272672392</v>
      </c>
      <c r="J3" s="1">
        <f t="shared" ref="J3:J34" si="3">AVERAGE(I3,G3,E3)</f>
        <v>0.302224276832412</v>
      </c>
      <c r="K3" s="1">
        <f t="shared" ref="K3:K34" si="4">(J3-MIN($J$2:$J$34))/(MAX($J$2:$J$34)-MIN($J$2:$J$34))</f>
        <v>0.268886096811463</v>
      </c>
      <c r="M3" s="16" t="s">
        <v>137</v>
      </c>
    </row>
    <row r="4" spans="1:11">
      <c r="A4" s="1">
        <v>3</v>
      </c>
      <c r="B4" s="1" t="s">
        <v>40</v>
      </c>
      <c r="C4" s="1">
        <f>基础信息!C4</f>
        <v>3446100</v>
      </c>
      <c r="D4" s="16">
        <v>1031642</v>
      </c>
      <c r="E4" s="1">
        <f t="shared" si="0"/>
        <v>0.299365079365079</v>
      </c>
      <c r="F4" s="16">
        <v>804251</v>
      </c>
      <c r="G4" s="1">
        <f t="shared" si="1"/>
        <v>0.233380052813325</v>
      </c>
      <c r="H4" s="16">
        <v>712384</v>
      </c>
      <c r="I4" s="1">
        <f t="shared" si="2"/>
        <v>0.206721801456719</v>
      </c>
      <c r="J4" s="1">
        <f t="shared" si="3"/>
        <v>0.246488977878375</v>
      </c>
      <c r="K4" s="1">
        <f t="shared" si="4"/>
        <v>0.176738324405619</v>
      </c>
    </row>
    <row r="5" spans="1:11">
      <c r="A5" s="1">
        <v>4</v>
      </c>
      <c r="B5" s="1" t="s">
        <v>41</v>
      </c>
      <c r="C5" s="1">
        <f>基础信息!C5</f>
        <v>9070093</v>
      </c>
      <c r="D5" s="16">
        <v>4439209</v>
      </c>
      <c r="E5" s="1">
        <f t="shared" si="0"/>
        <v>0.489433680558733</v>
      </c>
      <c r="F5" s="16">
        <v>3541539</v>
      </c>
      <c r="G5" s="1">
        <f t="shared" si="1"/>
        <v>0.390463361290783</v>
      </c>
      <c r="H5" s="16">
        <v>1551576</v>
      </c>
      <c r="I5" s="1">
        <f t="shared" si="2"/>
        <v>0.171065059641616</v>
      </c>
      <c r="J5" s="1">
        <f t="shared" si="3"/>
        <v>0.350320700497044</v>
      </c>
      <c r="K5" s="1">
        <f t="shared" si="4"/>
        <v>0.348404434105005</v>
      </c>
    </row>
    <row r="6" spans="1:11">
      <c r="A6" s="1">
        <v>5</v>
      </c>
      <c r="B6" s="1" t="s">
        <v>42</v>
      </c>
      <c r="C6" s="1">
        <f>基础信息!C6</f>
        <v>9066906</v>
      </c>
      <c r="D6" s="16">
        <v>2953031</v>
      </c>
      <c r="E6" s="1">
        <f t="shared" si="0"/>
        <v>0.325693351182862</v>
      </c>
      <c r="F6" s="16">
        <v>1973016</v>
      </c>
      <c r="G6" s="1">
        <f t="shared" si="1"/>
        <v>0.217606314656841</v>
      </c>
      <c r="H6" s="16">
        <v>1331785</v>
      </c>
      <c r="I6" s="1">
        <f t="shared" si="2"/>
        <v>0.146884174160403</v>
      </c>
      <c r="J6" s="1">
        <f t="shared" si="3"/>
        <v>0.230061280000035</v>
      </c>
      <c r="K6" s="1">
        <f t="shared" si="4"/>
        <v>0.149578233876751</v>
      </c>
    </row>
    <row r="7" spans="1:11">
      <c r="A7" s="1">
        <v>6</v>
      </c>
      <c r="B7" s="1" t="s">
        <v>43</v>
      </c>
      <c r="C7" s="1">
        <f>基础信息!C7</f>
        <v>10009854</v>
      </c>
      <c r="D7" s="16">
        <v>3297299</v>
      </c>
      <c r="E7" s="1">
        <f t="shared" si="0"/>
        <v>0.329405304013425</v>
      </c>
      <c r="F7" s="16">
        <v>2362345</v>
      </c>
      <c r="G7" s="1">
        <f t="shared" si="1"/>
        <v>0.236001943684693</v>
      </c>
      <c r="H7" s="16">
        <v>1022100</v>
      </c>
      <c r="I7" s="1">
        <f t="shared" si="2"/>
        <v>0.102109381415553</v>
      </c>
      <c r="J7" s="1">
        <f t="shared" si="3"/>
        <v>0.22250554303789</v>
      </c>
      <c r="K7" s="1">
        <f t="shared" si="4"/>
        <v>0.137086252259853</v>
      </c>
    </row>
    <row r="8" spans="1:11">
      <c r="A8" s="1">
        <v>7</v>
      </c>
      <c r="B8" s="1" t="s">
        <v>44</v>
      </c>
      <c r="C8" s="1">
        <f>基础信息!C8</f>
        <v>9314685</v>
      </c>
      <c r="D8" s="16">
        <v>3729400</v>
      </c>
      <c r="E8" s="1">
        <f t="shared" si="0"/>
        <v>0.400378542054831</v>
      </c>
      <c r="F8" s="16">
        <v>5039600</v>
      </c>
      <c r="G8" s="1">
        <f t="shared" si="1"/>
        <v>0.541038156416454</v>
      </c>
      <c r="H8" s="16">
        <v>3458900</v>
      </c>
      <c r="I8" s="1">
        <f t="shared" si="2"/>
        <v>0.371338375908579</v>
      </c>
      <c r="J8" s="1">
        <f t="shared" si="3"/>
        <v>0.437585024793288</v>
      </c>
      <c r="K8" s="1">
        <f t="shared" si="4"/>
        <v>0.492679485020787</v>
      </c>
    </row>
    <row r="9" spans="1:11">
      <c r="A9" s="1">
        <v>8</v>
      </c>
      <c r="B9" s="1" t="s">
        <v>45</v>
      </c>
      <c r="C9" s="1">
        <f>基础信息!C9</f>
        <v>11936010</v>
      </c>
      <c r="D9" s="16">
        <v>7995826</v>
      </c>
      <c r="E9" s="1">
        <f t="shared" si="0"/>
        <v>0.66989102723607</v>
      </c>
      <c r="F9" s="16">
        <v>7605173</v>
      </c>
      <c r="G9" s="1">
        <f t="shared" si="1"/>
        <v>0.637162083476807</v>
      </c>
      <c r="H9" s="16">
        <v>5634933</v>
      </c>
      <c r="I9" s="1">
        <f t="shared" si="2"/>
        <v>0.472095197641423</v>
      </c>
      <c r="J9" s="1">
        <f t="shared" si="3"/>
        <v>0.5930494361181</v>
      </c>
      <c r="K9" s="1">
        <f t="shared" si="4"/>
        <v>0.749710477243168</v>
      </c>
    </row>
    <row r="10" spans="1:11">
      <c r="A10" s="1">
        <v>9</v>
      </c>
      <c r="B10" s="1" t="s">
        <v>46</v>
      </c>
      <c r="C10" s="1">
        <f>基础信息!C10</f>
        <v>9369881</v>
      </c>
      <c r="D10" s="16">
        <v>3081401</v>
      </c>
      <c r="E10" s="1">
        <f t="shared" si="0"/>
        <v>0.32886234094115</v>
      </c>
      <c r="F10" s="16">
        <v>2624609</v>
      </c>
      <c r="G10" s="1">
        <f t="shared" si="1"/>
        <v>0.280111241540848</v>
      </c>
      <c r="H10" s="16">
        <v>2158752</v>
      </c>
      <c r="I10" s="1">
        <f t="shared" si="2"/>
        <v>0.230392680547384</v>
      </c>
      <c r="J10" s="1">
        <f t="shared" si="3"/>
        <v>0.279788754343127</v>
      </c>
      <c r="K10" s="1">
        <f t="shared" si="4"/>
        <v>0.231793204892938</v>
      </c>
    </row>
    <row r="11" spans="1:11">
      <c r="A11" s="1">
        <v>10</v>
      </c>
      <c r="B11" s="1" t="s">
        <v>47</v>
      </c>
      <c r="C11" s="1">
        <f>基础信息!C11</f>
        <v>8291268</v>
      </c>
      <c r="D11" s="16">
        <v>2404162</v>
      </c>
      <c r="E11" s="1">
        <f t="shared" si="0"/>
        <v>0.289963127473385</v>
      </c>
      <c r="F11" s="16">
        <v>1755833</v>
      </c>
      <c r="G11" s="1">
        <f t="shared" si="1"/>
        <v>0.211768935704406</v>
      </c>
      <c r="H11" s="16">
        <v>1508012</v>
      </c>
      <c r="I11" s="1">
        <f t="shared" si="2"/>
        <v>0.181879538811193</v>
      </c>
      <c r="J11" s="1">
        <f t="shared" si="3"/>
        <v>0.227870533996328</v>
      </c>
      <c r="K11" s="1">
        <f t="shared" si="4"/>
        <v>0.145956249821097</v>
      </c>
    </row>
    <row r="12" spans="1:11">
      <c r="A12" s="1">
        <v>11</v>
      </c>
      <c r="B12" s="1" t="s">
        <v>48</v>
      </c>
      <c r="C12" s="1">
        <f>基础信息!C12</f>
        <v>6255007</v>
      </c>
      <c r="D12" s="16">
        <v>2337666</v>
      </c>
      <c r="E12" s="1">
        <f t="shared" si="0"/>
        <v>0.373727159697823</v>
      </c>
      <c r="F12" s="16">
        <v>1423366</v>
      </c>
      <c r="G12" s="1">
        <f t="shared" si="1"/>
        <v>0.227556260128886</v>
      </c>
      <c r="H12" s="16">
        <v>691918</v>
      </c>
      <c r="I12" s="1">
        <f t="shared" si="2"/>
        <v>0.110618261498348</v>
      </c>
      <c r="J12" s="1">
        <f t="shared" si="3"/>
        <v>0.237300560441686</v>
      </c>
      <c r="K12" s="1">
        <f t="shared" si="4"/>
        <v>0.161547014506589</v>
      </c>
    </row>
    <row r="13" spans="1:11">
      <c r="A13" s="1">
        <v>12</v>
      </c>
      <c r="B13" s="1" t="s">
        <v>49</v>
      </c>
      <c r="C13" s="1">
        <f>基础信息!C13</f>
        <v>9202432</v>
      </c>
      <c r="D13" s="16">
        <v>4726820</v>
      </c>
      <c r="E13" s="1">
        <f t="shared" si="0"/>
        <v>0.513649000612012</v>
      </c>
      <c r="F13" s="16">
        <v>3362014</v>
      </c>
      <c r="G13" s="1">
        <f t="shared" si="1"/>
        <v>0.365339727585056</v>
      </c>
      <c r="H13" s="16">
        <v>2269106</v>
      </c>
      <c r="I13" s="1">
        <f t="shared" si="2"/>
        <v>0.24657677448744</v>
      </c>
      <c r="J13" s="1">
        <f t="shared" si="3"/>
        <v>0.375188500894836</v>
      </c>
      <c r="K13" s="1">
        <f t="shared" si="4"/>
        <v>0.389518637388985</v>
      </c>
    </row>
    <row r="14" spans="1:11">
      <c r="A14" s="1">
        <v>13</v>
      </c>
      <c r="B14" s="1" t="s">
        <v>50</v>
      </c>
      <c r="C14" s="1">
        <f>基础信息!C14</f>
        <v>12600574</v>
      </c>
      <c r="D14" s="16">
        <v>6181678</v>
      </c>
      <c r="E14" s="1">
        <f t="shared" si="0"/>
        <v>0.490587016115298</v>
      </c>
      <c r="F14" s="16">
        <v>2924528</v>
      </c>
      <c r="G14" s="1">
        <f t="shared" si="1"/>
        <v>0.232094823616765</v>
      </c>
      <c r="H14" s="16">
        <v>3031661</v>
      </c>
      <c r="I14" s="1">
        <f t="shared" si="2"/>
        <v>0.240597055340495</v>
      </c>
      <c r="J14" s="1">
        <f t="shared" si="3"/>
        <v>0.321092965024186</v>
      </c>
      <c r="K14" s="1">
        <f t="shared" si="4"/>
        <v>0.300081903019056</v>
      </c>
    </row>
    <row r="15" spans="1:11">
      <c r="A15" s="1">
        <v>14</v>
      </c>
      <c r="B15" s="1" t="s">
        <v>51</v>
      </c>
      <c r="C15" s="1">
        <f>基础信息!C15</f>
        <v>12326518</v>
      </c>
      <c r="D15" s="16">
        <v>5711927</v>
      </c>
      <c r="E15" s="1">
        <f t="shared" si="0"/>
        <v>0.46338528041739</v>
      </c>
      <c r="F15" s="16">
        <v>5484500</v>
      </c>
      <c r="G15" s="1">
        <f t="shared" si="1"/>
        <v>0.444935057897129</v>
      </c>
      <c r="H15" s="16">
        <v>3013411</v>
      </c>
      <c r="I15" s="1">
        <f t="shared" si="2"/>
        <v>0.244465712052666</v>
      </c>
      <c r="J15" s="1">
        <f t="shared" si="3"/>
        <v>0.384262016789061</v>
      </c>
      <c r="K15" s="1">
        <f t="shared" si="4"/>
        <v>0.404519979325473</v>
      </c>
    </row>
    <row r="16" spans="1:11">
      <c r="A16" s="1">
        <v>15</v>
      </c>
      <c r="B16" s="1" t="s">
        <v>52</v>
      </c>
      <c r="C16" s="1">
        <f>基础信息!C16</f>
        <v>10047914</v>
      </c>
      <c r="D16" s="16">
        <v>4695721</v>
      </c>
      <c r="E16" s="1">
        <f t="shared" si="0"/>
        <v>0.467332921042119</v>
      </c>
      <c r="F16" s="16">
        <v>3409309</v>
      </c>
      <c r="G16" s="1">
        <f t="shared" si="1"/>
        <v>0.339305153288533</v>
      </c>
      <c r="H16" s="16">
        <v>2072685</v>
      </c>
      <c r="I16" s="1">
        <f t="shared" si="2"/>
        <v>0.20628012938805</v>
      </c>
      <c r="J16" s="1">
        <f t="shared" si="3"/>
        <v>0.337639401239567</v>
      </c>
      <c r="K16" s="1">
        <f t="shared" si="4"/>
        <v>0.32743830492443</v>
      </c>
    </row>
    <row r="17" spans="1:11">
      <c r="A17" s="1">
        <v>16</v>
      </c>
      <c r="B17" s="1" t="s">
        <v>53</v>
      </c>
      <c r="C17" s="1">
        <f>基础信息!C17</f>
        <v>18676605</v>
      </c>
      <c r="D17" s="16">
        <v>8643340</v>
      </c>
      <c r="E17" s="1">
        <f t="shared" si="0"/>
        <v>0.462789677245945</v>
      </c>
      <c r="F17" s="16">
        <v>8944800</v>
      </c>
      <c r="G17" s="1">
        <f t="shared" si="1"/>
        <v>0.478930726435559</v>
      </c>
      <c r="H17" s="16">
        <v>7157123</v>
      </c>
      <c r="I17" s="1">
        <f t="shared" si="2"/>
        <v>0.383213276717048</v>
      </c>
      <c r="J17" s="1">
        <f t="shared" si="3"/>
        <v>0.441644560132851</v>
      </c>
      <c r="K17" s="1">
        <f t="shared" si="4"/>
        <v>0.499391158691937</v>
      </c>
    </row>
    <row r="18" spans="1:11">
      <c r="A18" s="1">
        <v>17</v>
      </c>
      <c r="B18" s="1" t="s">
        <v>54</v>
      </c>
      <c r="C18" s="1">
        <f>基础信息!C18</f>
        <v>8741584</v>
      </c>
      <c r="D18" s="16">
        <v>2061771</v>
      </c>
      <c r="E18" s="1">
        <f t="shared" si="0"/>
        <v>0.235857826224629</v>
      </c>
      <c r="F18" s="16">
        <v>1561247</v>
      </c>
      <c r="G18" s="1">
        <f t="shared" si="1"/>
        <v>0.178600011165025</v>
      </c>
      <c r="H18" s="16">
        <v>1113119</v>
      </c>
      <c r="I18" s="1">
        <f t="shared" si="2"/>
        <v>0.127336075475566</v>
      </c>
      <c r="J18" s="1">
        <f t="shared" si="3"/>
        <v>0.180597970955073</v>
      </c>
      <c r="K18" s="1">
        <f t="shared" si="4"/>
        <v>0.0678000102042844</v>
      </c>
    </row>
    <row r="19" spans="1:11">
      <c r="A19" s="1">
        <v>18</v>
      </c>
      <c r="B19" s="1" t="s">
        <v>55</v>
      </c>
      <c r="C19" s="1">
        <f>基础信息!C19</f>
        <v>2873358</v>
      </c>
      <c r="D19" s="16">
        <v>1059547</v>
      </c>
      <c r="E19" s="1">
        <f t="shared" si="0"/>
        <v>0.368748690556485</v>
      </c>
      <c r="F19" s="16">
        <v>775834</v>
      </c>
      <c r="G19" s="1">
        <f t="shared" si="1"/>
        <v>0.270009514999523</v>
      </c>
      <c r="H19" s="16">
        <v>612503</v>
      </c>
      <c r="I19" s="1">
        <f t="shared" si="2"/>
        <v>0.213166267482159</v>
      </c>
      <c r="J19" s="1">
        <f t="shared" si="3"/>
        <v>0.283974824346056</v>
      </c>
      <c r="K19" s="1">
        <f t="shared" si="4"/>
        <v>0.238714079691203</v>
      </c>
    </row>
    <row r="20" spans="1:11">
      <c r="A20" s="1">
        <v>19</v>
      </c>
      <c r="B20" s="1" t="s">
        <v>56</v>
      </c>
      <c r="C20" s="1">
        <f>基础信息!C20</f>
        <v>20937757</v>
      </c>
      <c r="D20" s="16">
        <v>12097800</v>
      </c>
      <c r="E20" s="1">
        <f t="shared" si="0"/>
        <v>0.577798280876027</v>
      </c>
      <c r="F20" s="16">
        <v>10403234</v>
      </c>
      <c r="G20" s="1">
        <f t="shared" si="1"/>
        <v>0.496864778782178</v>
      </c>
      <c r="H20" s="16">
        <v>6637200</v>
      </c>
      <c r="I20" s="1">
        <f t="shared" si="2"/>
        <v>0.316996705998642</v>
      </c>
      <c r="J20" s="1">
        <f t="shared" si="3"/>
        <v>0.463886588552282</v>
      </c>
      <c r="K20" s="1">
        <f t="shared" si="4"/>
        <v>0.536164144772595</v>
      </c>
    </row>
    <row r="21" spans="1:11">
      <c r="A21" s="1">
        <v>20</v>
      </c>
      <c r="B21" s="1" t="s">
        <v>57</v>
      </c>
      <c r="C21" s="1">
        <f>基础信息!C21</f>
        <v>5987018</v>
      </c>
      <c r="D21" s="16">
        <v>2709778</v>
      </c>
      <c r="E21" s="1">
        <f t="shared" si="0"/>
        <v>0.452608961589893</v>
      </c>
      <c r="F21" s="16">
        <v>1645601</v>
      </c>
      <c r="G21" s="1">
        <f t="shared" si="1"/>
        <v>0.274861542089902</v>
      </c>
      <c r="H21" s="16">
        <v>980840</v>
      </c>
      <c r="I21" s="1">
        <f t="shared" si="2"/>
        <v>0.163827802087784</v>
      </c>
      <c r="J21" s="1">
        <f t="shared" si="3"/>
        <v>0.29709943525586</v>
      </c>
      <c r="K21" s="1">
        <f t="shared" si="4"/>
        <v>0.260413140819937</v>
      </c>
    </row>
    <row r="22" spans="1:11">
      <c r="A22" s="1">
        <v>21</v>
      </c>
      <c r="B22" s="1" t="s">
        <v>58</v>
      </c>
      <c r="C22" s="1">
        <f>基础信息!C22</f>
        <v>8460088</v>
      </c>
      <c r="D22" s="16">
        <v>2199881</v>
      </c>
      <c r="E22" s="1">
        <f t="shared" si="0"/>
        <v>0.260030510320933</v>
      </c>
      <c r="F22" s="16">
        <v>1898965</v>
      </c>
      <c r="G22" s="1">
        <f t="shared" si="1"/>
        <v>0.224461613165253</v>
      </c>
      <c r="H22" s="16">
        <v>1346241</v>
      </c>
      <c r="I22" s="1">
        <f t="shared" si="2"/>
        <v>0.159128486606759</v>
      </c>
      <c r="J22" s="1">
        <f t="shared" si="3"/>
        <v>0.214540203364315</v>
      </c>
      <c r="K22" s="1">
        <f t="shared" si="4"/>
        <v>0.123917070051265</v>
      </c>
    </row>
    <row r="23" spans="1:11">
      <c r="A23" s="1">
        <v>22</v>
      </c>
      <c r="B23" s="1" t="s">
        <v>59</v>
      </c>
      <c r="C23" s="1">
        <f>基础信息!C23</f>
        <v>867891</v>
      </c>
      <c r="D23" s="16">
        <v>113066</v>
      </c>
      <c r="E23" s="1">
        <f t="shared" si="0"/>
        <v>0.13027672829883</v>
      </c>
      <c r="F23" s="16">
        <v>143035</v>
      </c>
      <c r="G23" s="1">
        <f t="shared" si="1"/>
        <v>0.164807562239959</v>
      </c>
      <c r="H23" s="16">
        <v>107344</v>
      </c>
      <c r="I23" s="1">
        <f t="shared" si="2"/>
        <v>0.123683734478178</v>
      </c>
      <c r="J23" s="1">
        <f t="shared" si="3"/>
        <v>0.139589341672322</v>
      </c>
      <c r="K23" s="1">
        <f t="shared" si="4"/>
        <v>0</v>
      </c>
    </row>
    <row r="24" spans="1:11">
      <c r="A24" s="1">
        <v>23</v>
      </c>
      <c r="B24" s="1" t="s">
        <v>60</v>
      </c>
      <c r="C24" s="1">
        <f>基础信息!C24</f>
        <v>12952907</v>
      </c>
      <c r="D24" s="16">
        <v>5847616</v>
      </c>
      <c r="E24" s="1">
        <f t="shared" si="0"/>
        <v>0.451452017682208</v>
      </c>
      <c r="F24" s="16">
        <v>4100572</v>
      </c>
      <c r="G24" s="1">
        <f t="shared" si="1"/>
        <v>0.316575422026886</v>
      </c>
      <c r="H24" s="16">
        <v>2597600</v>
      </c>
      <c r="I24" s="1">
        <f t="shared" si="2"/>
        <v>0.200541855198991</v>
      </c>
      <c r="J24" s="1">
        <f t="shared" si="3"/>
        <v>0.322856431636028</v>
      </c>
      <c r="K24" s="1">
        <f t="shared" si="4"/>
        <v>0.302997461436126</v>
      </c>
    </row>
    <row r="25" spans="1:11">
      <c r="A25" s="1">
        <v>24</v>
      </c>
      <c r="B25" s="1" t="s">
        <v>61</v>
      </c>
      <c r="C25" s="1">
        <f>基础信息!C25</f>
        <v>4359446</v>
      </c>
      <c r="D25" s="16">
        <v>986580</v>
      </c>
      <c r="E25" s="1">
        <f t="shared" si="0"/>
        <v>0.226308572236013</v>
      </c>
      <c r="F25" s="16">
        <v>1295834</v>
      </c>
      <c r="G25" s="1">
        <f t="shared" si="1"/>
        <v>0.297247402536928</v>
      </c>
      <c r="H25" s="16">
        <v>710765</v>
      </c>
      <c r="I25" s="1">
        <f t="shared" si="2"/>
        <v>0.163040211990239</v>
      </c>
      <c r="J25" s="1">
        <f t="shared" si="3"/>
        <v>0.228865395587727</v>
      </c>
      <c r="K25" s="1">
        <f t="shared" si="4"/>
        <v>0.147601065247227</v>
      </c>
    </row>
    <row r="26" spans="1:11">
      <c r="A26" s="1">
        <v>25</v>
      </c>
      <c r="B26" s="1" t="s">
        <v>62</v>
      </c>
      <c r="C26" s="1">
        <f>基础信息!C26</f>
        <v>2467965</v>
      </c>
      <c r="D26" s="16">
        <v>731583</v>
      </c>
      <c r="E26" s="1">
        <f t="shared" si="0"/>
        <v>0.296431675489725</v>
      </c>
      <c r="F26" s="16">
        <v>394147</v>
      </c>
      <c r="G26" s="1">
        <f t="shared" si="1"/>
        <v>0.159705263243198</v>
      </c>
      <c r="H26" s="16">
        <v>246829</v>
      </c>
      <c r="I26" s="1">
        <f t="shared" si="2"/>
        <v>0.100013168744289</v>
      </c>
      <c r="J26" s="1">
        <f t="shared" si="3"/>
        <v>0.185383369159071</v>
      </c>
      <c r="K26" s="1">
        <f t="shared" si="4"/>
        <v>0.0757117607976914</v>
      </c>
    </row>
    <row r="27" spans="1:13">
      <c r="A27" s="1">
        <v>26</v>
      </c>
      <c r="B27" s="1" t="s">
        <v>63</v>
      </c>
      <c r="C27" s="1">
        <f>基础信息!C27</f>
        <v>2859074</v>
      </c>
      <c r="D27" s="16">
        <v>1081136</v>
      </c>
      <c r="E27" s="1">
        <f t="shared" si="0"/>
        <v>0.378142013812864</v>
      </c>
      <c r="F27" s="16">
        <v>903582</v>
      </c>
      <c r="G27" s="1">
        <f t="shared" si="1"/>
        <v>0.31604008850418</v>
      </c>
      <c r="H27" s="16">
        <v>647893</v>
      </c>
      <c r="I27" s="1">
        <f t="shared" si="2"/>
        <v>0.22660938471687</v>
      </c>
      <c r="J27" s="1">
        <f t="shared" si="3"/>
        <v>0.306930495677971</v>
      </c>
      <c r="K27" s="1">
        <f t="shared" si="4"/>
        <v>0.276666939315427</v>
      </c>
      <c r="M27" s="1" t="s">
        <v>137</v>
      </c>
    </row>
    <row r="28" spans="1:11">
      <c r="A28" s="1">
        <v>27</v>
      </c>
      <c r="B28" s="1" t="s">
        <v>64</v>
      </c>
      <c r="C28" s="1">
        <f>基础信息!C28</f>
        <v>4054369</v>
      </c>
      <c r="D28" s="16">
        <v>1635902</v>
      </c>
      <c r="E28" s="1">
        <f t="shared" si="0"/>
        <v>0.403491147451058</v>
      </c>
      <c r="F28" s="16">
        <v>1473863</v>
      </c>
      <c r="G28" s="1">
        <f t="shared" si="1"/>
        <v>0.363524632316397</v>
      </c>
      <c r="H28" s="16">
        <v>1074248</v>
      </c>
      <c r="I28" s="1">
        <f t="shared" si="2"/>
        <v>0.264960589428343</v>
      </c>
      <c r="J28" s="1">
        <f t="shared" si="3"/>
        <v>0.343992123065266</v>
      </c>
      <c r="K28" s="1">
        <f t="shared" si="4"/>
        <v>0.337941328608484</v>
      </c>
    </row>
    <row r="29" spans="1:11">
      <c r="A29" s="23">
        <v>28</v>
      </c>
      <c r="B29" s="23" t="s">
        <v>65</v>
      </c>
      <c r="C29" s="23">
        <f>基础信息!C29</f>
        <v>17560061</v>
      </c>
      <c r="D29" s="24">
        <v>13377622</v>
      </c>
      <c r="E29" s="23">
        <f t="shared" si="0"/>
        <v>0.761820929893125</v>
      </c>
      <c r="F29" s="24">
        <v>13346792</v>
      </c>
      <c r="G29" s="23">
        <f t="shared" si="1"/>
        <v>0.760065241231224</v>
      </c>
      <c r="H29" s="24">
        <v>12492626</v>
      </c>
      <c r="I29" s="23">
        <f t="shared" si="2"/>
        <v>0.711422699499734</v>
      </c>
      <c r="J29" s="23">
        <f t="shared" si="3"/>
        <v>0.744436290208028</v>
      </c>
      <c r="K29" s="23">
        <f t="shared" si="4"/>
        <v>1</v>
      </c>
    </row>
    <row r="30" spans="1:11">
      <c r="A30" s="1">
        <v>29</v>
      </c>
      <c r="B30" s="1" t="s">
        <v>66</v>
      </c>
      <c r="C30" s="1">
        <f>基础信息!C30</f>
        <v>7450785</v>
      </c>
      <c r="D30" s="16">
        <v>3507954</v>
      </c>
      <c r="E30" s="1">
        <f t="shared" si="0"/>
        <v>0.470816699180019</v>
      </c>
      <c r="F30" s="16">
        <v>3590970</v>
      </c>
      <c r="G30" s="1">
        <f t="shared" si="1"/>
        <v>0.481958612414665</v>
      </c>
      <c r="H30" s="16">
        <v>1716693</v>
      </c>
      <c r="I30" s="1">
        <f t="shared" si="2"/>
        <v>0.230404313102579</v>
      </c>
      <c r="J30" s="1">
        <f t="shared" si="3"/>
        <v>0.394393208232421</v>
      </c>
      <c r="K30" s="1">
        <f t="shared" si="4"/>
        <v>0.421269987683599</v>
      </c>
    </row>
    <row r="31" spans="1:11">
      <c r="A31" s="1">
        <v>30</v>
      </c>
      <c r="B31" s="1" t="s">
        <v>67</v>
      </c>
      <c r="C31" s="1">
        <f>基础信息!C31</f>
        <v>9404283</v>
      </c>
      <c r="D31" s="16">
        <v>5404780</v>
      </c>
      <c r="E31" s="1">
        <f t="shared" si="0"/>
        <v>0.574714733701655</v>
      </c>
      <c r="F31" s="16">
        <v>4771233</v>
      </c>
      <c r="G31" s="1">
        <f t="shared" si="1"/>
        <v>0.507346812085515</v>
      </c>
      <c r="H31" s="16">
        <v>3335415</v>
      </c>
      <c r="I31" s="1">
        <f t="shared" si="2"/>
        <v>0.354669781843018</v>
      </c>
      <c r="J31" s="1">
        <f t="shared" si="3"/>
        <v>0.478910442543396</v>
      </c>
      <c r="K31" s="1">
        <f t="shared" si="4"/>
        <v>0.561003245023468</v>
      </c>
    </row>
    <row r="32" spans="1:11">
      <c r="A32" s="1">
        <v>31</v>
      </c>
      <c r="B32" s="1" t="s">
        <v>68</v>
      </c>
      <c r="C32" s="1">
        <f>基础信息!C32</f>
        <v>10071722</v>
      </c>
      <c r="D32" s="16">
        <v>5035768</v>
      </c>
      <c r="E32" s="1">
        <f t="shared" si="0"/>
        <v>0.49999076622647</v>
      </c>
      <c r="F32" s="16">
        <v>4225214</v>
      </c>
      <c r="G32" s="1">
        <f t="shared" si="1"/>
        <v>0.419512571931592</v>
      </c>
      <c r="H32" s="16">
        <v>2713363</v>
      </c>
      <c r="I32" s="1">
        <f t="shared" si="2"/>
        <v>0.269404080057015</v>
      </c>
      <c r="J32" s="1">
        <f t="shared" si="3"/>
        <v>0.396302472738359</v>
      </c>
      <c r="K32" s="1">
        <f t="shared" si="4"/>
        <v>0.424426595335436</v>
      </c>
    </row>
    <row r="33" spans="1:11">
      <c r="A33" s="1">
        <v>32</v>
      </c>
      <c r="B33" s="1" t="s">
        <v>69</v>
      </c>
      <c r="C33" s="1">
        <f>基础信息!C33</f>
        <v>5163970</v>
      </c>
      <c r="D33" s="16">
        <v>3308400</v>
      </c>
      <c r="E33" s="1">
        <f t="shared" si="0"/>
        <v>0.640669872210722</v>
      </c>
      <c r="F33" s="16">
        <v>3088600</v>
      </c>
      <c r="G33" s="1">
        <f t="shared" si="1"/>
        <v>0.598105720985986</v>
      </c>
      <c r="H33" s="16">
        <v>2703300</v>
      </c>
      <c r="I33" s="1">
        <f t="shared" si="2"/>
        <v>0.523492584193944</v>
      </c>
      <c r="J33" s="1">
        <f t="shared" si="3"/>
        <v>0.587422725796884</v>
      </c>
      <c r="K33" s="1">
        <f t="shared" si="4"/>
        <v>0.740407776229568</v>
      </c>
    </row>
    <row r="34" spans="1:11">
      <c r="A34" s="1">
        <v>33</v>
      </c>
      <c r="B34" s="1" t="s">
        <v>70</v>
      </c>
      <c r="C34" s="1">
        <f>基础信息!C34</f>
        <v>12748262</v>
      </c>
      <c r="D34" s="16">
        <v>6197598</v>
      </c>
      <c r="E34" s="1">
        <f t="shared" si="0"/>
        <v>0.486152386890072</v>
      </c>
      <c r="F34" s="16">
        <v>8064477</v>
      </c>
      <c r="G34" s="1">
        <f t="shared" si="1"/>
        <v>0.632594231276389</v>
      </c>
      <c r="H34" s="16">
        <v>5553127</v>
      </c>
      <c r="I34" s="1">
        <f t="shared" si="2"/>
        <v>0.435598750637538</v>
      </c>
      <c r="J34" s="1">
        <f t="shared" si="3"/>
        <v>0.518115122934666</v>
      </c>
      <c r="K34" s="1">
        <f t="shared" si="4"/>
        <v>0.625820767020037</v>
      </c>
    </row>
    <row r="35" spans="1:1">
      <c r="A35" s="1" t="s">
        <v>126</v>
      </c>
    </row>
    <row r="36" spans="2:2">
      <c r="B36" s="16" t="s">
        <v>127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A34" workbookViewId="0">
      <selection activeCell="C36" sqref="C36"/>
    </sheetView>
  </sheetViews>
  <sheetFormatPr defaultColWidth="9" defaultRowHeight="14"/>
  <cols>
    <col min="1" max="2" width="9" style="1"/>
    <col min="3" max="3" width="9.5" style="1" customWidth="1"/>
    <col min="4" max="4" width="11.1666666666667" style="1" customWidth="1"/>
    <col min="5" max="7" width="9" style="1"/>
    <col min="8" max="8" width="8.5" style="1" customWidth="1"/>
    <col min="9" max="16384" width="9" style="1"/>
  </cols>
  <sheetData>
    <row r="1" spans="1:9">
      <c r="A1" s="1" t="s">
        <v>0</v>
      </c>
      <c r="B1" s="1" t="s">
        <v>6</v>
      </c>
      <c r="C1" s="1" t="s">
        <v>75</v>
      </c>
      <c r="D1" s="19" t="s">
        <v>138</v>
      </c>
      <c r="E1" s="1" t="s">
        <v>80</v>
      </c>
      <c r="F1" s="19" t="s">
        <v>139</v>
      </c>
      <c r="G1" s="1" t="s">
        <v>140</v>
      </c>
      <c r="H1" s="1" t="s">
        <v>80</v>
      </c>
      <c r="I1" s="1" t="s">
        <v>141</v>
      </c>
    </row>
    <row r="2" spans="1:9">
      <c r="A2" s="1">
        <v>1</v>
      </c>
      <c r="B2" s="1" t="s">
        <v>38</v>
      </c>
      <c r="C2" s="1">
        <f>基础信息!C2</f>
        <v>11235086</v>
      </c>
      <c r="D2" s="20">
        <v>0.211</v>
      </c>
      <c r="E2" s="18">
        <f>(MAX($D$2:$D$34)-D2)/(MAX($D$2:$D$34)-MIN($D$2:$D$34))</f>
        <v>1</v>
      </c>
      <c r="F2" s="19">
        <v>54500</v>
      </c>
      <c r="G2" s="17">
        <f>F2/C2</f>
        <v>0.00485087519579289</v>
      </c>
      <c r="H2" s="18">
        <f>(MAX($G$2:$G$34)-G2)/(MAX($G$2:$G$34)-MIN($G$2:$G$34))</f>
        <v>0.767131041269228</v>
      </c>
      <c r="I2" s="18">
        <f>AVERAGE(H2,E2)</f>
        <v>0.883565520634614</v>
      </c>
    </row>
    <row r="3" spans="1:9">
      <c r="A3" s="1">
        <v>2</v>
      </c>
      <c r="B3" s="1" t="s">
        <v>39</v>
      </c>
      <c r="C3" s="1">
        <f>基础信息!C3</f>
        <v>5304061</v>
      </c>
      <c r="D3" s="20">
        <v>0.276</v>
      </c>
      <c r="E3" s="18">
        <f t="shared" ref="E3:E34" si="0">(MAX($D$2:$D$34)-D3)/(MAX($D$2:$D$34)-MIN($D$2:$D$34))</f>
        <v>0.712389380530973</v>
      </c>
      <c r="F3" s="19">
        <v>51400</v>
      </c>
      <c r="G3" s="17">
        <f t="shared" ref="G3:G34" si="1">F3/C3</f>
        <v>0.00969068794646215</v>
      </c>
      <c r="H3" s="18">
        <f t="shared" ref="H3:H34" si="2">(MAX($G$2:$G$34)-G3)/(MAX($G$2:$G$34)-MIN($G$2:$G$34))</f>
        <v>0.385788113158186</v>
      </c>
      <c r="I3" s="18">
        <f t="shared" ref="I3:I34" si="3">AVERAGE(H3,E3)</f>
        <v>0.54908874684458</v>
      </c>
    </row>
    <row r="4" spans="1:9">
      <c r="A4" s="1">
        <v>3</v>
      </c>
      <c r="B4" s="1" t="s">
        <v>40</v>
      </c>
      <c r="C4" s="1">
        <f>基础信息!C4</f>
        <v>3446100</v>
      </c>
      <c r="D4" s="21">
        <v>0.31</v>
      </c>
      <c r="E4" s="18">
        <f t="shared" si="0"/>
        <v>0.561946902654867</v>
      </c>
      <c r="F4" s="19">
        <v>43800</v>
      </c>
      <c r="G4" s="17">
        <f t="shared" si="1"/>
        <v>0.0127100200226343</v>
      </c>
      <c r="H4" s="18">
        <f t="shared" si="2"/>
        <v>0.147886154098333</v>
      </c>
      <c r="I4" s="18">
        <f t="shared" si="3"/>
        <v>0.3549165283766</v>
      </c>
    </row>
    <row r="5" spans="1:9">
      <c r="A5" s="1">
        <v>4</v>
      </c>
      <c r="B5" s="1" t="s">
        <v>41</v>
      </c>
      <c r="C5" s="1">
        <f>基础信息!C5</f>
        <v>9070093</v>
      </c>
      <c r="D5" s="20">
        <v>0.316</v>
      </c>
      <c r="E5" s="18">
        <f t="shared" si="0"/>
        <v>0.535398230088496</v>
      </c>
      <c r="F5" s="19">
        <v>96100</v>
      </c>
      <c r="G5" s="17">
        <f t="shared" si="1"/>
        <v>0.0105952607101162</v>
      </c>
      <c r="H5" s="18">
        <f t="shared" si="2"/>
        <v>0.314514193245968</v>
      </c>
      <c r="I5" s="18">
        <f t="shared" si="3"/>
        <v>0.424956211667232</v>
      </c>
    </row>
    <row r="6" spans="1:9">
      <c r="A6" s="1">
        <v>5</v>
      </c>
      <c r="B6" s="1" t="s">
        <v>42</v>
      </c>
      <c r="C6" s="1">
        <f>基础信息!C6</f>
        <v>9066906</v>
      </c>
      <c r="D6" s="21">
        <v>0.32</v>
      </c>
      <c r="E6" s="18">
        <f t="shared" si="0"/>
        <v>0.517699115044248</v>
      </c>
      <c r="F6" s="19">
        <v>50100</v>
      </c>
      <c r="G6" s="17">
        <f t="shared" si="1"/>
        <v>0.0055255894348083</v>
      </c>
      <c r="H6" s="18">
        <f t="shared" si="2"/>
        <v>0.71396834328907</v>
      </c>
      <c r="I6" s="18">
        <f t="shared" si="3"/>
        <v>0.615833729166659</v>
      </c>
    </row>
    <row r="7" spans="1:9">
      <c r="A7" s="1">
        <v>6</v>
      </c>
      <c r="B7" s="1" t="s">
        <v>43</v>
      </c>
      <c r="C7" s="1">
        <f>基础信息!C7</f>
        <v>10009854</v>
      </c>
      <c r="D7" s="20">
        <v>0.332</v>
      </c>
      <c r="E7" s="18">
        <f t="shared" si="0"/>
        <v>0.464601769911504</v>
      </c>
      <c r="F7" s="19">
        <v>94800</v>
      </c>
      <c r="G7" s="17">
        <f t="shared" si="1"/>
        <v>0.00947066760414288</v>
      </c>
      <c r="H7" s="18">
        <f t="shared" si="2"/>
        <v>0.403124156081009</v>
      </c>
      <c r="I7" s="18">
        <f t="shared" si="3"/>
        <v>0.433862962996256</v>
      </c>
    </row>
    <row r="8" spans="1:9">
      <c r="A8" s="1">
        <v>7</v>
      </c>
      <c r="B8" s="1" t="s">
        <v>44</v>
      </c>
      <c r="C8" s="1">
        <f>基础信息!C8</f>
        <v>9314685</v>
      </c>
      <c r="D8" s="20">
        <v>0.256</v>
      </c>
      <c r="E8" s="18">
        <f t="shared" si="0"/>
        <v>0.800884955752212</v>
      </c>
      <c r="F8" s="19">
        <v>60800</v>
      </c>
      <c r="G8" s="17">
        <f t="shared" si="1"/>
        <v>0.00652732754784515</v>
      </c>
      <c r="H8" s="18">
        <f t="shared" si="2"/>
        <v>0.635038482795381</v>
      </c>
      <c r="I8" s="18">
        <f t="shared" si="3"/>
        <v>0.717961719273797</v>
      </c>
    </row>
    <row r="9" spans="1:9">
      <c r="A9" s="1">
        <v>8</v>
      </c>
      <c r="B9" s="1" t="s">
        <v>45</v>
      </c>
      <c r="C9" s="1">
        <f>基础信息!C9</f>
        <v>11936010</v>
      </c>
      <c r="D9" s="20">
        <v>0.249</v>
      </c>
      <c r="E9" s="18">
        <f t="shared" si="0"/>
        <v>0.831858407079646</v>
      </c>
      <c r="F9" s="19">
        <v>53200</v>
      </c>
      <c r="G9" s="17">
        <f t="shared" si="1"/>
        <v>0.00445710082347451</v>
      </c>
      <c r="H9" s="18">
        <f t="shared" si="2"/>
        <v>0.798157669754848</v>
      </c>
      <c r="I9" s="18">
        <f t="shared" si="3"/>
        <v>0.815008038417247</v>
      </c>
    </row>
    <row r="10" spans="1:9">
      <c r="A10" s="1">
        <v>9</v>
      </c>
      <c r="B10" s="1" t="s">
        <v>46</v>
      </c>
      <c r="C10" s="1">
        <f>基础信息!C10</f>
        <v>9369881</v>
      </c>
      <c r="D10" s="20">
        <v>0.289</v>
      </c>
      <c r="E10" s="18">
        <f t="shared" si="0"/>
        <v>0.654867256637168</v>
      </c>
      <c r="F10" s="19">
        <v>111000</v>
      </c>
      <c r="G10" s="17">
        <f t="shared" si="1"/>
        <v>0.0118464684877001</v>
      </c>
      <c r="H10" s="18">
        <f t="shared" si="2"/>
        <v>0.215927892048018</v>
      </c>
      <c r="I10" s="18">
        <f t="shared" si="3"/>
        <v>0.435397574342593</v>
      </c>
    </row>
    <row r="11" spans="1:9">
      <c r="A11" s="1">
        <v>10</v>
      </c>
      <c r="B11" s="1" t="s">
        <v>47</v>
      </c>
      <c r="C11" s="1">
        <f>基础信息!C11</f>
        <v>8291268</v>
      </c>
      <c r="D11" s="20">
        <v>0.302</v>
      </c>
      <c r="E11" s="18">
        <f t="shared" si="0"/>
        <v>0.597345132743363</v>
      </c>
      <c r="F11" s="19">
        <v>35700</v>
      </c>
      <c r="G11" s="17">
        <f t="shared" si="1"/>
        <v>0.00430573465964434</v>
      </c>
      <c r="H11" s="18">
        <f t="shared" si="2"/>
        <v>0.810084250204464</v>
      </c>
      <c r="I11" s="18">
        <f t="shared" si="3"/>
        <v>0.703714691473913</v>
      </c>
    </row>
    <row r="12" spans="1:9">
      <c r="A12" s="1">
        <v>11</v>
      </c>
      <c r="B12" s="1" t="s">
        <v>48</v>
      </c>
      <c r="C12" s="1">
        <f>基础信息!C12</f>
        <v>6255007</v>
      </c>
      <c r="D12" s="20">
        <v>0.31</v>
      </c>
      <c r="E12" s="18">
        <f t="shared" si="0"/>
        <v>0.561946902654867</v>
      </c>
      <c r="F12" s="19">
        <v>34100</v>
      </c>
      <c r="G12" s="17">
        <f t="shared" si="1"/>
        <v>0.00545163258810102</v>
      </c>
      <c r="H12" s="18">
        <f t="shared" si="2"/>
        <v>0.719795618419355</v>
      </c>
      <c r="I12" s="18">
        <f t="shared" si="3"/>
        <v>0.640871260537111</v>
      </c>
    </row>
    <row r="13" spans="1:9">
      <c r="A13" s="1">
        <v>12</v>
      </c>
      <c r="B13" s="1" t="s">
        <v>49</v>
      </c>
      <c r="C13" s="1">
        <f>基础信息!C13</f>
        <v>9202432</v>
      </c>
      <c r="D13" s="20">
        <v>0.235</v>
      </c>
      <c r="E13" s="18">
        <f t="shared" si="0"/>
        <v>0.893805309734513</v>
      </c>
      <c r="F13" s="19">
        <v>35300</v>
      </c>
      <c r="G13" s="17">
        <f t="shared" si="1"/>
        <v>0.00383594249867861</v>
      </c>
      <c r="H13" s="18">
        <f t="shared" si="2"/>
        <v>0.847100541432159</v>
      </c>
      <c r="I13" s="18">
        <f t="shared" si="3"/>
        <v>0.870452925583336</v>
      </c>
    </row>
    <row r="14" spans="1:9">
      <c r="A14" s="1">
        <v>13</v>
      </c>
      <c r="B14" s="1" t="s">
        <v>50</v>
      </c>
      <c r="C14" s="1">
        <f>基础信息!C14</f>
        <v>12600574</v>
      </c>
      <c r="D14" s="20">
        <v>0.248</v>
      </c>
      <c r="E14" s="18">
        <f t="shared" si="0"/>
        <v>0.836283185840708</v>
      </c>
      <c r="F14" s="19">
        <v>53000</v>
      </c>
      <c r="G14" s="17">
        <f t="shared" si="1"/>
        <v>0.00420615759250333</v>
      </c>
      <c r="H14" s="18">
        <f t="shared" si="2"/>
        <v>0.817930217045022</v>
      </c>
      <c r="I14" s="18">
        <f t="shared" si="3"/>
        <v>0.827106701442865</v>
      </c>
    </row>
    <row r="15" spans="1:9">
      <c r="A15" s="1">
        <v>14</v>
      </c>
      <c r="B15" s="1" t="s">
        <v>51</v>
      </c>
      <c r="C15" s="1">
        <f>基础信息!C15</f>
        <v>12326518</v>
      </c>
      <c r="D15" s="20">
        <v>0.279</v>
      </c>
      <c r="E15" s="18">
        <f t="shared" si="0"/>
        <v>0.699115044247787</v>
      </c>
      <c r="F15" s="19">
        <v>88100</v>
      </c>
      <c r="G15" s="17">
        <f t="shared" si="1"/>
        <v>0.00714719274331973</v>
      </c>
      <c r="H15" s="18">
        <f t="shared" si="2"/>
        <v>0.58619750053967</v>
      </c>
      <c r="I15" s="18">
        <f t="shared" si="3"/>
        <v>0.642656272393729</v>
      </c>
    </row>
    <row r="16" spans="1:9">
      <c r="A16" s="1">
        <v>15</v>
      </c>
      <c r="B16" s="1" t="s">
        <v>52</v>
      </c>
      <c r="C16" s="1">
        <f>基础信息!C16</f>
        <v>10047914</v>
      </c>
      <c r="D16" s="21">
        <v>0.27</v>
      </c>
      <c r="E16" s="18">
        <f t="shared" si="0"/>
        <v>0.738938053097345</v>
      </c>
      <c r="F16" s="19">
        <v>58100</v>
      </c>
      <c r="G16" s="17">
        <f t="shared" si="1"/>
        <v>0.0057822947131116</v>
      </c>
      <c r="H16" s="18">
        <f t="shared" si="2"/>
        <v>0.693741787524861</v>
      </c>
      <c r="I16" s="18">
        <f t="shared" si="3"/>
        <v>0.716339920311103</v>
      </c>
    </row>
    <row r="17" spans="1:9">
      <c r="A17" s="1">
        <v>16</v>
      </c>
      <c r="B17" s="1" t="s">
        <v>53</v>
      </c>
      <c r="C17" s="1">
        <f>基础信息!C17</f>
        <v>18676605</v>
      </c>
      <c r="D17" s="20">
        <v>0.317</v>
      </c>
      <c r="E17" s="18">
        <f t="shared" si="0"/>
        <v>0.530973451327434</v>
      </c>
      <c r="F17" s="19">
        <v>35400</v>
      </c>
      <c r="G17" s="17">
        <f t="shared" si="1"/>
        <v>0.00189541942981607</v>
      </c>
      <c r="H17" s="18">
        <f t="shared" si="2"/>
        <v>1</v>
      </c>
      <c r="I17" s="18">
        <f t="shared" si="3"/>
        <v>0.765486725663717</v>
      </c>
    </row>
    <row r="18" spans="1:9">
      <c r="A18" s="1">
        <v>17</v>
      </c>
      <c r="B18" s="1" t="s">
        <v>54</v>
      </c>
      <c r="C18" s="1">
        <f>基础信息!C18</f>
        <v>8741584</v>
      </c>
      <c r="D18" s="20">
        <v>0.339</v>
      </c>
      <c r="E18" s="18">
        <f t="shared" si="0"/>
        <v>0.433628318584071</v>
      </c>
      <c r="F18" s="19">
        <v>31000</v>
      </c>
      <c r="G18" s="17">
        <f t="shared" si="1"/>
        <v>0.00354626804478456</v>
      </c>
      <c r="H18" s="18">
        <f t="shared" si="2"/>
        <v>0.869924834465324</v>
      </c>
      <c r="I18" s="18">
        <f t="shared" si="3"/>
        <v>0.651776576524697</v>
      </c>
    </row>
    <row r="19" spans="1:9">
      <c r="A19" s="1">
        <v>18</v>
      </c>
      <c r="B19" s="1" t="s">
        <v>55</v>
      </c>
      <c r="C19" s="1">
        <f>基础信息!C19</f>
        <v>2873358</v>
      </c>
      <c r="D19" s="20">
        <v>0.372</v>
      </c>
      <c r="E19" s="18">
        <f t="shared" si="0"/>
        <v>0.287610619469027</v>
      </c>
      <c r="F19" s="19">
        <v>11400</v>
      </c>
      <c r="G19" s="17">
        <f t="shared" si="1"/>
        <v>0.00396748334179034</v>
      </c>
      <c r="H19" s="18">
        <f t="shared" si="2"/>
        <v>0.836736055683927</v>
      </c>
      <c r="I19" s="18">
        <f t="shared" si="3"/>
        <v>0.562173337576477</v>
      </c>
    </row>
    <row r="20" spans="1:9">
      <c r="A20" s="1">
        <v>19</v>
      </c>
      <c r="B20" s="1" t="s">
        <v>56</v>
      </c>
      <c r="C20" s="1">
        <f>基础信息!C20</f>
        <v>20937757</v>
      </c>
      <c r="D20" s="20">
        <v>0.341</v>
      </c>
      <c r="E20" s="18">
        <f t="shared" si="0"/>
        <v>0.424778761061947</v>
      </c>
      <c r="F20" s="19">
        <v>199300</v>
      </c>
      <c r="G20" s="17">
        <f t="shared" si="1"/>
        <v>0.00951868913179191</v>
      </c>
      <c r="H20" s="18">
        <f t="shared" si="2"/>
        <v>0.399340400198404</v>
      </c>
      <c r="I20" s="18">
        <f t="shared" si="3"/>
        <v>0.412059580630176</v>
      </c>
    </row>
    <row r="21" spans="1:9">
      <c r="A21" s="1">
        <v>20</v>
      </c>
      <c r="B21" s="1" t="s">
        <v>57</v>
      </c>
      <c r="C21" s="1">
        <f>基础信息!C21</f>
        <v>5987018</v>
      </c>
      <c r="D21" s="20">
        <v>0.437</v>
      </c>
      <c r="E21" s="18">
        <f t="shared" si="0"/>
        <v>0</v>
      </c>
      <c r="F21" s="19">
        <v>34900</v>
      </c>
      <c r="G21" s="17">
        <f t="shared" si="1"/>
        <v>0.00582927928394403</v>
      </c>
      <c r="H21" s="18">
        <f t="shared" si="2"/>
        <v>0.690039736486874</v>
      </c>
      <c r="I21" s="18">
        <f t="shared" si="3"/>
        <v>0.345019868243437</v>
      </c>
    </row>
    <row r="22" spans="1:9">
      <c r="A22" s="1">
        <v>21</v>
      </c>
      <c r="B22" s="1" t="s">
        <v>58</v>
      </c>
      <c r="C22" s="1">
        <f>基础信息!C22</f>
        <v>8460088</v>
      </c>
      <c r="D22" s="20">
        <v>0.264</v>
      </c>
      <c r="E22" s="18">
        <f t="shared" si="0"/>
        <v>0.765486725663717</v>
      </c>
      <c r="F22" s="19">
        <v>80000</v>
      </c>
      <c r="G22" s="17">
        <f t="shared" si="1"/>
        <v>0.00945616641339901</v>
      </c>
      <c r="H22" s="18">
        <f t="shared" si="2"/>
        <v>0.404266747091084</v>
      </c>
      <c r="I22" s="18">
        <f t="shared" si="3"/>
        <v>0.584876736377401</v>
      </c>
    </row>
    <row r="23" spans="1:9">
      <c r="A23" s="1">
        <v>22</v>
      </c>
      <c r="B23" s="1" t="s">
        <v>59</v>
      </c>
      <c r="C23" s="1">
        <f>基础信息!C23</f>
        <v>867891</v>
      </c>
      <c r="D23" s="20">
        <v>0.334</v>
      </c>
      <c r="E23" s="18">
        <f t="shared" si="0"/>
        <v>0.45575221238938</v>
      </c>
      <c r="F23" s="19">
        <v>4000</v>
      </c>
      <c r="G23" s="17">
        <f t="shared" si="1"/>
        <v>0.00460887369496861</v>
      </c>
      <c r="H23" s="18">
        <f t="shared" si="2"/>
        <v>0.786199043625071</v>
      </c>
      <c r="I23" s="18">
        <f t="shared" si="3"/>
        <v>0.620975628007226</v>
      </c>
    </row>
    <row r="24" spans="1:9">
      <c r="A24" s="1">
        <v>23</v>
      </c>
      <c r="B24" s="1" t="s">
        <v>60</v>
      </c>
      <c r="C24" s="1">
        <f>基础信息!C24</f>
        <v>12952907</v>
      </c>
      <c r="D24" s="20">
        <v>0.281</v>
      </c>
      <c r="E24" s="18">
        <f t="shared" si="0"/>
        <v>0.690265486725664</v>
      </c>
      <c r="F24" s="19">
        <v>125200</v>
      </c>
      <c r="G24" s="17">
        <f t="shared" si="1"/>
        <v>0.00966578390472502</v>
      </c>
      <c r="H24" s="18">
        <f t="shared" si="2"/>
        <v>0.387750375065225</v>
      </c>
      <c r="I24" s="18">
        <f t="shared" si="3"/>
        <v>0.539007930895444</v>
      </c>
    </row>
    <row r="25" spans="1:9">
      <c r="A25" s="1">
        <v>24</v>
      </c>
      <c r="B25" s="1" t="s">
        <v>61</v>
      </c>
      <c r="C25" s="1">
        <f>基础信息!C25</f>
        <v>4359446</v>
      </c>
      <c r="D25" s="20">
        <v>0.309</v>
      </c>
      <c r="E25" s="18">
        <f t="shared" si="0"/>
        <v>0.566371681415929</v>
      </c>
      <c r="F25" s="19">
        <v>30900</v>
      </c>
      <c r="G25" s="17">
        <f t="shared" si="1"/>
        <v>0.00708805660168746</v>
      </c>
      <c r="H25" s="18">
        <f t="shared" si="2"/>
        <v>0.590857009196099</v>
      </c>
      <c r="I25" s="18">
        <f t="shared" si="3"/>
        <v>0.578614345306014</v>
      </c>
    </row>
    <row r="26" spans="1:9">
      <c r="A26" s="1">
        <v>25</v>
      </c>
      <c r="B26" s="1" t="s">
        <v>62</v>
      </c>
      <c r="C26" s="1">
        <f>基础信息!C26</f>
        <v>2467965</v>
      </c>
      <c r="D26" s="20">
        <v>0.357</v>
      </c>
      <c r="E26" s="18">
        <f t="shared" si="0"/>
        <v>0.353982300884956</v>
      </c>
      <c r="F26" s="19">
        <v>36000</v>
      </c>
      <c r="G26" s="17">
        <f t="shared" si="1"/>
        <v>0.0145869167512505</v>
      </c>
      <c r="H26" s="18">
        <f t="shared" si="2"/>
        <v>0</v>
      </c>
      <c r="I26" s="18">
        <f t="shared" si="3"/>
        <v>0.176991150442478</v>
      </c>
    </row>
    <row r="27" spans="1:9">
      <c r="A27" s="1">
        <v>26</v>
      </c>
      <c r="B27" s="1" t="s">
        <v>63</v>
      </c>
      <c r="C27" s="1">
        <f>基础信息!C27</f>
        <v>2859074</v>
      </c>
      <c r="D27" s="20">
        <v>0.272</v>
      </c>
      <c r="E27" s="18">
        <f t="shared" si="0"/>
        <v>0.730088495575221</v>
      </c>
      <c r="F27" s="19">
        <v>32700</v>
      </c>
      <c r="G27" s="17">
        <f t="shared" si="1"/>
        <v>0.0114372695495115</v>
      </c>
      <c r="H27" s="18">
        <f t="shared" si="2"/>
        <v>0.24816986695649</v>
      </c>
      <c r="I27" s="18">
        <f t="shared" si="3"/>
        <v>0.489129181265856</v>
      </c>
    </row>
    <row r="28" spans="1:9">
      <c r="A28" s="1">
        <v>27</v>
      </c>
      <c r="B28" s="1" t="s">
        <v>64</v>
      </c>
      <c r="C28" s="1">
        <f>基础信息!C28</f>
        <v>4054369</v>
      </c>
      <c r="D28" s="21">
        <v>0.27</v>
      </c>
      <c r="E28" s="18">
        <f t="shared" si="0"/>
        <v>0.738938053097345</v>
      </c>
      <c r="F28" s="19">
        <v>38000</v>
      </c>
      <c r="G28" s="17">
        <f t="shared" si="1"/>
        <v>0.00937260520687683</v>
      </c>
      <c r="H28" s="18">
        <f t="shared" si="2"/>
        <v>0.410850777675171</v>
      </c>
      <c r="I28" s="18">
        <f t="shared" si="3"/>
        <v>0.574894415386258</v>
      </c>
    </row>
    <row r="29" spans="1:9">
      <c r="A29" s="1">
        <v>28</v>
      </c>
      <c r="B29" s="1" t="s">
        <v>65</v>
      </c>
      <c r="C29" s="1">
        <f>基础信息!C29</f>
        <v>17560061</v>
      </c>
      <c r="D29" s="20">
        <v>0.298</v>
      </c>
      <c r="E29" s="18">
        <f t="shared" si="0"/>
        <v>0.615044247787611</v>
      </c>
      <c r="F29" s="19">
        <v>50000</v>
      </c>
      <c r="G29" s="17">
        <f t="shared" si="1"/>
        <v>0.0028473705188154</v>
      </c>
      <c r="H29" s="18">
        <f t="shared" si="2"/>
        <v>0.924993003986095</v>
      </c>
      <c r="I29" s="18">
        <f t="shared" si="3"/>
        <v>0.770018625886853</v>
      </c>
    </row>
    <row r="30" spans="1:9">
      <c r="A30" s="1">
        <v>29</v>
      </c>
      <c r="B30" s="1" t="s">
        <v>66</v>
      </c>
      <c r="C30" s="1">
        <f>基础信息!C30</f>
        <v>7450785</v>
      </c>
      <c r="D30" s="20">
        <v>0.303</v>
      </c>
      <c r="E30" s="18">
        <f t="shared" si="0"/>
        <v>0.592920353982301</v>
      </c>
      <c r="F30" s="19">
        <v>64100</v>
      </c>
      <c r="G30" s="17">
        <f t="shared" si="1"/>
        <v>0.00860312034235319</v>
      </c>
      <c r="H30" s="18">
        <f t="shared" si="2"/>
        <v>0.471480728975249</v>
      </c>
      <c r="I30" s="18">
        <f t="shared" si="3"/>
        <v>0.532200541478775</v>
      </c>
    </row>
    <row r="31" spans="1:9">
      <c r="A31" s="1">
        <v>30</v>
      </c>
      <c r="B31" s="1" t="s">
        <v>67</v>
      </c>
      <c r="C31" s="1">
        <f>基础信息!C31</f>
        <v>9404283</v>
      </c>
      <c r="D31" s="20">
        <v>0.272</v>
      </c>
      <c r="E31" s="18">
        <f t="shared" si="0"/>
        <v>0.730088495575221</v>
      </c>
      <c r="F31" s="19">
        <v>57100</v>
      </c>
      <c r="G31" s="17">
        <f t="shared" si="1"/>
        <v>0.00607170158533085</v>
      </c>
      <c r="H31" s="18">
        <f t="shared" si="2"/>
        <v>0.670938578030385</v>
      </c>
      <c r="I31" s="18">
        <f t="shared" si="3"/>
        <v>0.700513536802803</v>
      </c>
    </row>
    <row r="32" spans="1:9">
      <c r="A32" s="1">
        <v>31</v>
      </c>
      <c r="B32" s="1" t="s">
        <v>68</v>
      </c>
      <c r="C32" s="1">
        <f>基础信息!C32</f>
        <v>10071722</v>
      </c>
      <c r="D32" s="20">
        <v>0.278</v>
      </c>
      <c r="E32" s="18">
        <f t="shared" si="0"/>
        <v>0.703539823008849</v>
      </c>
      <c r="F32" s="19">
        <v>82800</v>
      </c>
      <c r="G32" s="17">
        <f t="shared" si="1"/>
        <v>0.0082210370778701</v>
      </c>
      <c r="H32" s="18">
        <f t="shared" si="2"/>
        <v>0.501586181059125</v>
      </c>
      <c r="I32" s="18">
        <f t="shared" si="3"/>
        <v>0.602563002033987</v>
      </c>
    </row>
    <row r="33" spans="1:9">
      <c r="A33" s="1">
        <v>32</v>
      </c>
      <c r="B33" s="1" t="s">
        <v>69</v>
      </c>
      <c r="C33" s="1">
        <f>基础信息!C33</f>
        <v>5163970</v>
      </c>
      <c r="D33" s="20">
        <v>0.296</v>
      </c>
      <c r="E33" s="18">
        <f t="shared" si="0"/>
        <v>0.623893805309735</v>
      </c>
      <c r="F33" s="19">
        <v>24900</v>
      </c>
      <c r="G33" s="17">
        <f t="shared" si="1"/>
        <v>0.00482187154456745</v>
      </c>
      <c r="H33" s="18">
        <f t="shared" si="2"/>
        <v>0.769416323335707</v>
      </c>
      <c r="I33" s="18">
        <f t="shared" si="3"/>
        <v>0.696655064322721</v>
      </c>
    </row>
    <row r="34" spans="1:9">
      <c r="A34" s="1">
        <v>33</v>
      </c>
      <c r="B34" s="1" t="s">
        <v>70</v>
      </c>
      <c r="C34" s="1">
        <f>基础信息!C34</f>
        <v>12748262</v>
      </c>
      <c r="D34" s="20">
        <v>0.256</v>
      </c>
      <c r="E34" s="18">
        <f t="shared" si="0"/>
        <v>0.800884955752212</v>
      </c>
      <c r="F34" s="19">
        <v>39600</v>
      </c>
      <c r="G34" s="17">
        <f t="shared" si="1"/>
        <v>0.00310630578505525</v>
      </c>
      <c r="H34" s="18">
        <f t="shared" si="2"/>
        <v>0.904590740984192</v>
      </c>
      <c r="I34" s="18">
        <f t="shared" si="3"/>
        <v>0.852737848368202</v>
      </c>
    </row>
    <row r="35" spans="1:1">
      <c r="A35" s="1" t="s">
        <v>142</v>
      </c>
    </row>
    <row r="36" spans="2:3">
      <c r="B36" s="22" t="s">
        <v>143</v>
      </c>
      <c r="C36" s="22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F15" sqref="F15"/>
    </sheetView>
  </sheetViews>
  <sheetFormatPr defaultColWidth="9" defaultRowHeight="14" outlineLevelCol="3"/>
  <cols>
    <col min="1" max="2" width="9" style="1"/>
    <col min="3" max="3" width="12.1666666666667" style="1" customWidth="1"/>
    <col min="4" max="16384" width="9" style="1"/>
  </cols>
  <sheetData>
    <row r="1" spans="1:4">
      <c r="A1" s="1" t="s">
        <v>0</v>
      </c>
      <c r="B1" s="1" t="s">
        <v>6</v>
      </c>
      <c r="C1" s="1" t="s">
        <v>144</v>
      </c>
      <c r="D1" s="1" t="s">
        <v>80</v>
      </c>
    </row>
    <row r="2" spans="1:4">
      <c r="A2" s="1">
        <v>1</v>
      </c>
      <c r="B2" s="1" t="s">
        <v>38</v>
      </c>
      <c r="C2" s="1">
        <v>85.57</v>
      </c>
      <c r="D2" s="1">
        <f>(C2-MIN($C$2:$C$34))/(MAX($C$2:$C$34)-MIN($C$2:$C$34))</f>
        <v>0.718936678614098</v>
      </c>
    </row>
    <row r="3" spans="1:4">
      <c r="A3" s="1">
        <v>2</v>
      </c>
      <c r="B3" s="1" t="s">
        <v>39</v>
      </c>
      <c r="C3" s="1">
        <v>90.57</v>
      </c>
      <c r="D3" s="1">
        <f t="shared" ref="D3:D34" si="0">(C3-MIN($C$2:$C$34))/(MAX($C$2:$C$34)-MIN($C$2:$C$34))</f>
        <v>0.868279569892473</v>
      </c>
    </row>
    <row r="4" spans="1:4">
      <c r="A4" s="1">
        <v>3</v>
      </c>
      <c r="B4" s="1" t="s">
        <v>40</v>
      </c>
      <c r="C4" s="1">
        <v>69.72</v>
      </c>
      <c r="D4" s="1">
        <f t="shared" si="0"/>
        <v>0.245519713261649</v>
      </c>
    </row>
    <row r="5" spans="1:4">
      <c r="A5" s="1">
        <v>4</v>
      </c>
      <c r="B5" s="1" t="s">
        <v>41</v>
      </c>
      <c r="C5" s="1">
        <v>83.62</v>
      </c>
      <c r="D5" s="1">
        <f t="shared" si="0"/>
        <v>0.660692951015532</v>
      </c>
    </row>
    <row r="6" spans="1:4">
      <c r="A6" s="1">
        <v>5</v>
      </c>
      <c r="B6" s="1" t="s">
        <v>42</v>
      </c>
      <c r="C6" s="1">
        <v>83</v>
      </c>
      <c r="D6" s="1">
        <f t="shared" si="0"/>
        <v>0.642174432497013</v>
      </c>
    </row>
    <row r="7" spans="1:4">
      <c r="A7" s="1">
        <v>6</v>
      </c>
      <c r="B7" s="1" t="s">
        <v>43</v>
      </c>
      <c r="C7" s="1">
        <v>85.1</v>
      </c>
      <c r="D7" s="1">
        <f t="shared" si="0"/>
        <v>0.70489844683393</v>
      </c>
    </row>
    <row r="8" spans="1:4">
      <c r="A8" s="1">
        <v>7</v>
      </c>
      <c r="B8" s="1" t="s">
        <v>44</v>
      </c>
      <c r="C8" s="1">
        <v>84.87</v>
      </c>
      <c r="D8" s="1">
        <f t="shared" si="0"/>
        <v>0.698028673835125</v>
      </c>
    </row>
    <row r="9" spans="1:4">
      <c r="A9" s="1">
        <v>8</v>
      </c>
      <c r="B9" s="1" t="s">
        <v>45</v>
      </c>
      <c r="C9" s="1">
        <v>93.69</v>
      </c>
      <c r="D9" s="1">
        <f t="shared" si="0"/>
        <v>0.961469534050179</v>
      </c>
    </row>
    <row r="10" spans="1:4">
      <c r="A10" s="1">
        <v>9</v>
      </c>
      <c r="B10" s="1" t="s">
        <v>46</v>
      </c>
      <c r="C10" s="1">
        <v>83.32</v>
      </c>
      <c r="D10" s="1">
        <f t="shared" si="0"/>
        <v>0.651732377538829</v>
      </c>
    </row>
    <row r="11" spans="1:4">
      <c r="A11" s="1">
        <v>10</v>
      </c>
      <c r="B11" s="1" t="s">
        <v>47</v>
      </c>
      <c r="C11" s="1">
        <v>87.43</v>
      </c>
      <c r="D11" s="1">
        <f t="shared" si="0"/>
        <v>0.774492234169654</v>
      </c>
    </row>
    <row r="12" spans="1:4">
      <c r="A12" s="1">
        <v>11</v>
      </c>
      <c r="B12" s="1" t="s">
        <v>48</v>
      </c>
      <c r="C12" s="1">
        <v>85.42</v>
      </c>
      <c r="D12" s="1">
        <f t="shared" si="0"/>
        <v>0.714456391875747</v>
      </c>
    </row>
    <row r="13" spans="1:4">
      <c r="A13" s="1">
        <v>12</v>
      </c>
      <c r="B13" s="1" t="s">
        <v>49</v>
      </c>
      <c r="C13" s="1">
        <v>94.98</v>
      </c>
      <c r="D13" s="1">
        <f t="shared" si="0"/>
        <v>1</v>
      </c>
    </row>
    <row r="14" spans="1:4">
      <c r="A14" s="1">
        <v>13</v>
      </c>
      <c r="B14" s="1" t="s">
        <v>50</v>
      </c>
      <c r="C14" s="1">
        <v>86.83</v>
      </c>
      <c r="D14" s="1">
        <f t="shared" si="0"/>
        <v>0.756571087216248</v>
      </c>
    </row>
    <row r="15" spans="1:4">
      <c r="A15" s="1">
        <v>14</v>
      </c>
      <c r="B15" s="1" t="s">
        <v>51</v>
      </c>
      <c r="C15" s="1">
        <v>83.44</v>
      </c>
      <c r="D15" s="1">
        <f t="shared" si="0"/>
        <v>0.65531660692951</v>
      </c>
    </row>
    <row r="16" spans="1:4">
      <c r="A16" s="1">
        <v>15</v>
      </c>
      <c r="B16" s="1" t="s">
        <v>52</v>
      </c>
      <c r="C16" s="1">
        <v>87.75</v>
      </c>
      <c r="D16" s="1">
        <f t="shared" si="0"/>
        <v>0.784050179211469</v>
      </c>
    </row>
    <row r="17" spans="1:4">
      <c r="A17" s="1">
        <v>16</v>
      </c>
      <c r="B17" s="1" t="s">
        <v>53</v>
      </c>
      <c r="C17" s="1">
        <v>90.91</v>
      </c>
      <c r="D17" s="1">
        <f t="shared" si="0"/>
        <v>0.878434886499402</v>
      </c>
    </row>
    <row r="18" spans="1:4">
      <c r="A18" s="1">
        <v>17</v>
      </c>
      <c r="B18" s="1" t="s">
        <v>54</v>
      </c>
      <c r="C18" s="1">
        <v>69.52</v>
      </c>
      <c r="D18" s="1">
        <f t="shared" si="0"/>
        <v>0.239545997610514</v>
      </c>
    </row>
    <row r="19" spans="1:4">
      <c r="A19" s="1">
        <v>18</v>
      </c>
      <c r="B19" s="1" t="s">
        <v>55</v>
      </c>
      <c r="C19" s="1">
        <v>78.22</v>
      </c>
      <c r="D19" s="1">
        <f t="shared" si="0"/>
        <v>0.499402628434886</v>
      </c>
    </row>
    <row r="20" spans="1:4">
      <c r="A20" s="1">
        <v>19</v>
      </c>
      <c r="B20" s="1" t="s">
        <v>56</v>
      </c>
      <c r="C20" s="1">
        <v>80.34</v>
      </c>
      <c r="D20" s="1">
        <f t="shared" si="0"/>
        <v>0.562724014336918</v>
      </c>
    </row>
    <row r="21" spans="1:4">
      <c r="A21" s="1">
        <v>20</v>
      </c>
      <c r="B21" s="1" t="s">
        <v>57</v>
      </c>
      <c r="C21" s="1">
        <v>72.47</v>
      </c>
      <c r="D21" s="1">
        <f t="shared" si="0"/>
        <v>0.327658303464755</v>
      </c>
    </row>
    <row r="22" spans="1:4">
      <c r="A22" s="1">
        <v>21</v>
      </c>
      <c r="B22" s="1" t="s">
        <v>58</v>
      </c>
      <c r="C22" s="1">
        <v>88.97</v>
      </c>
      <c r="D22" s="1">
        <f t="shared" si="0"/>
        <v>0.820489844683393</v>
      </c>
    </row>
    <row r="23" spans="1:4">
      <c r="A23" s="1">
        <v>22</v>
      </c>
      <c r="B23" s="1" t="s">
        <v>59</v>
      </c>
      <c r="C23" s="1">
        <v>61.5</v>
      </c>
      <c r="D23" s="1">
        <f t="shared" si="0"/>
        <v>0</v>
      </c>
    </row>
    <row r="24" spans="1:4">
      <c r="A24" s="1">
        <v>23</v>
      </c>
      <c r="B24" s="1" t="s">
        <v>60</v>
      </c>
      <c r="C24" s="1">
        <v>69.61</v>
      </c>
      <c r="D24" s="1">
        <f t="shared" si="0"/>
        <v>0.242234169653524</v>
      </c>
    </row>
    <row r="25" spans="1:4">
      <c r="A25" s="1">
        <v>24</v>
      </c>
      <c r="B25" s="1" t="s">
        <v>61</v>
      </c>
      <c r="C25" s="1">
        <v>87.13</v>
      </c>
      <c r="D25" s="1">
        <f t="shared" si="0"/>
        <v>0.765531660692951</v>
      </c>
    </row>
    <row r="26" spans="1:4">
      <c r="A26" s="1">
        <v>25</v>
      </c>
      <c r="B26" s="1" t="s">
        <v>62</v>
      </c>
      <c r="C26" s="1">
        <v>86.45</v>
      </c>
      <c r="D26" s="1">
        <f t="shared" si="0"/>
        <v>0.745221027479092</v>
      </c>
    </row>
    <row r="27" spans="1:4">
      <c r="A27" s="1">
        <v>26</v>
      </c>
      <c r="B27" s="1" t="s">
        <v>63</v>
      </c>
      <c r="C27" s="1">
        <v>85.42</v>
      </c>
      <c r="D27" s="1">
        <f t="shared" si="0"/>
        <v>0.714456391875747</v>
      </c>
    </row>
    <row r="28" spans="1:4">
      <c r="A28" s="1">
        <v>27</v>
      </c>
      <c r="B28" s="1" t="s">
        <v>64</v>
      </c>
      <c r="C28" s="1">
        <v>73.42</v>
      </c>
      <c r="D28" s="1">
        <f t="shared" si="0"/>
        <v>0.356033452807646</v>
      </c>
    </row>
    <row r="29" spans="1:4">
      <c r="A29" s="1">
        <v>28</v>
      </c>
      <c r="B29" s="1" t="s">
        <v>65</v>
      </c>
      <c r="C29" s="1">
        <v>89.8</v>
      </c>
      <c r="D29" s="1">
        <f t="shared" si="0"/>
        <v>0.845280764635603</v>
      </c>
    </row>
    <row r="30" spans="1:4">
      <c r="A30" s="1">
        <v>29</v>
      </c>
      <c r="B30" s="1" t="s">
        <v>66</v>
      </c>
      <c r="C30" s="1">
        <v>90.54</v>
      </c>
      <c r="D30" s="1">
        <f t="shared" si="0"/>
        <v>0.867383512544803</v>
      </c>
    </row>
    <row r="31" spans="1:4">
      <c r="A31" s="1">
        <v>30</v>
      </c>
      <c r="B31" s="1" t="s">
        <v>67</v>
      </c>
      <c r="C31" s="1">
        <v>93.15</v>
      </c>
      <c r="D31" s="1">
        <f t="shared" si="0"/>
        <v>0.945340501792115</v>
      </c>
    </row>
    <row r="32" spans="1:4">
      <c r="A32" s="1">
        <v>31</v>
      </c>
      <c r="B32" s="1" t="s">
        <v>68</v>
      </c>
      <c r="C32" s="1">
        <v>93.63</v>
      </c>
      <c r="D32" s="1">
        <f t="shared" si="0"/>
        <v>0.959677419354838</v>
      </c>
    </row>
    <row r="33" spans="1:4">
      <c r="A33" s="1">
        <v>32</v>
      </c>
      <c r="B33" s="1" t="s">
        <v>69</v>
      </c>
      <c r="C33" s="1">
        <v>92.05</v>
      </c>
      <c r="D33" s="1">
        <f t="shared" si="0"/>
        <v>0.912485065710872</v>
      </c>
    </row>
    <row r="34" spans="1:4">
      <c r="A34" s="1">
        <v>33</v>
      </c>
      <c r="B34" s="1" t="s">
        <v>70</v>
      </c>
      <c r="C34" s="1">
        <v>86.83</v>
      </c>
      <c r="D34" s="1">
        <f t="shared" si="0"/>
        <v>0.756571087216248</v>
      </c>
    </row>
    <row r="35" spans="1:1">
      <c r="A35" s="1" t="s">
        <v>145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10" zoomScaleNormal="110" workbookViewId="0">
      <selection activeCell="B36" sqref="B36"/>
    </sheetView>
  </sheetViews>
  <sheetFormatPr defaultColWidth="9" defaultRowHeight="14"/>
  <cols>
    <col min="1" max="1" width="9.16666666666667" style="1" customWidth="1"/>
    <col min="2" max="2" width="9" style="1"/>
    <col min="3" max="3" width="10" style="1" customWidth="1"/>
    <col min="4" max="4" width="12.8333333333333" style="1" customWidth="1"/>
    <col min="5" max="5" width="9.16666666666667" style="1" customWidth="1"/>
    <col min="6" max="6" width="8.66666666666667" style="1" customWidth="1"/>
    <col min="7" max="7" width="12.6666666666667" style="1" customWidth="1"/>
    <col min="8" max="8" width="9.16666666666667" style="1" customWidth="1"/>
    <col min="9" max="9" width="8.83333333333333" style="1" customWidth="1"/>
    <col min="10" max="10" width="9.16666666666667" style="1" customWidth="1"/>
    <col min="11" max="16384" width="9" style="1"/>
  </cols>
  <sheetData>
    <row r="1" spans="1:10">
      <c r="A1" s="1" t="s">
        <v>0</v>
      </c>
      <c r="B1" s="1" t="s">
        <v>6</v>
      </c>
      <c r="C1" s="1" t="s">
        <v>75</v>
      </c>
      <c r="D1" s="16" t="s">
        <v>146</v>
      </c>
      <c r="E1" s="1" t="s">
        <v>79</v>
      </c>
      <c r="F1" s="1" t="s">
        <v>80</v>
      </c>
      <c r="G1" s="16" t="s">
        <v>147</v>
      </c>
      <c r="H1" s="1" t="s">
        <v>79</v>
      </c>
      <c r="I1" s="1" t="s">
        <v>80</v>
      </c>
      <c r="J1" s="1" t="s">
        <v>135</v>
      </c>
    </row>
    <row r="2" spans="1:10">
      <c r="A2" s="1">
        <v>1</v>
      </c>
      <c r="B2" s="1" t="s">
        <v>38</v>
      </c>
      <c r="C2" s="1">
        <f>基础信息!C2</f>
        <v>11235086</v>
      </c>
      <c r="D2" s="16">
        <v>44991</v>
      </c>
      <c r="E2" s="17">
        <f>D2/C2</f>
        <v>0.00400450873273244</v>
      </c>
      <c r="F2" s="18">
        <f>(E2-MIN($E$2:$E$34))/(MAX($E$2:$E$34)-MIN($E$2:$E$34))</f>
        <v>0.555468941156874</v>
      </c>
      <c r="G2" s="16">
        <v>54182</v>
      </c>
      <c r="H2" s="17">
        <f>G2/C2</f>
        <v>0.00482257100657707</v>
      </c>
      <c r="I2" s="18">
        <f>(H2-MIN($H$2:$H$34))/(MAX($H$2:$H$34)-MIN($H$2:$H$34))</f>
        <v>0.866644061105448</v>
      </c>
      <c r="J2" s="18">
        <f>AVERAGE(I2,F2)</f>
        <v>0.711056501131161</v>
      </c>
    </row>
    <row r="3" spans="1:10">
      <c r="A3" s="1">
        <v>2</v>
      </c>
      <c r="B3" s="1" t="s">
        <v>39</v>
      </c>
      <c r="C3" s="1">
        <f>基础信息!C3</f>
        <v>5304061</v>
      </c>
      <c r="D3" s="16">
        <v>19950</v>
      </c>
      <c r="E3" s="17">
        <f t="shared" ref="E3:E34" si="0">D3/C3</f>
        <v>0.00376126895976498</v>
      </c>
      <c r="F3" s="18">
        <f t="shared" ref="F3:F34" si="1">(E3-MIN($E$2:$E$34))/(MAX($E$2:$E$34)-MIN($E$2:$E$34))</f>
        <v>0.464118302139006</v>
      </c>
      <c r="G3" s="16">
        <v>22135</v>
      </c>
      <c r="H3" s="17">
        <f t="shared" ref="H3:H34" si="2">G3/C3</f>
        <v>0.0041732174648821</v>
      </c>
      <c r="I3" s="18">
        <f t="shared" ref="I3:I34" si="3">(H3-MIN($H$2:$H$34))/(MAX($H$2:$H$34)-MIN($H$2:$H$34))</f>
        <v>0.650555210634424</v>
      </c>
      <c r="J3" s="18">
        <f t="shared" ref="J3:J34" si="4">AVERAGE(I3,F3)</f>
        <v>0.557336756386715</v>
      </c>
    </row>
    <row r="4" spans="1:10">
      <c r="A4" s="1">
        <v>3</v>
      </c>
      <c r="B4" s="1" t="s">
        <v>40</v>
      </c>
      <c r="C4" s="1">
        <f>基础信息!C4</f>
        <v>3446100</v>
      </c>
      <c r="D4" s="16">
        <v>13666</v>
      </c>
      <c r="E4" s="17">
        <f t="shared" si="0"/>
        <v>0.00396564232030411</v>
      </c>
      <c r="F4" s="18">
        <f t="shared" si="1"/>
        <v>0.540872349619457</v>
      </c>
      <c r="G4" s="16">
        <v>9919</v>
      </c>
      <c r="H4" s="17">
        <f t="shared" si="2"/>
        <v>0.00287832622384725</v>
      </c>
      <c r="I4" s="18">
        <f t="shared" si="3"/>
        <v>0.219647327958002</v>
      </c>
      <c r="J4" s="18">
        <f t="shared" si="4"/>
        <v>0.38025983878873</v>
      </c>
    </row>
    <row r="5" spans="1:10">
      <c r="A5" s="1">
        <v>4</v>
      </c>
      <c r="B5" s="1" t="s">
        <v>41</v>
      </c>
      <c r="C5" s="1">
        <f>基础信息!C5</f>
        <v>9070093</v>
      </c>
      <c r="D5" s="16">
        <v>34543</v>
      </c>
      <c r="E5" s="17">
        <f t="shared" si="0"/>
        <v>0.00380845047564562</v>
      </c>
      <c r="F5" s="18">
        <f t="shared" si="1"/>
        <v>0.481837697174391</v>
      </c>
      <c r="G5" s="16">
        <v>20120</v>
      </c>
      <c r="H5" s="17">
        <f t="shared" si="2"/>
        <v>0.00221827934950612</v>
      </c>
      <c r="I5" s="18">
        <f t="shared" si="3"/>
        <v>0</v>
      </c>
      <c r="J5" s="18">
        <f t="shared" si="4"/>
        <v>0.240918848587196</v>
      </c>
    </row>
    <row r="6" spans="1:10">
      <c r="A6" s="1">
        <v>5</v>
      </c>
      <c r="B6" s="1" t="s">
        <v>42</v>
      </c>
      <c r="C6" s="1">
        <f>基础信息!C6</f>
        <v>9066906</v>
      </c>
      <c r="D6" s="16">
        <v>33568</v>
      </c>
      <c r="E6" s="17">
        <f t="shared" si="0"/>
        <v>0.00370225521252785</v>
      </c>
      <c r="F6" s="18">
        <f t="shared" si="1"/>
        <v>0.441955218136817</v>
      </c>
      <c r="G6" s="16">
        <v>36183</v>
      </c>
      <c r="H6" s="17">
        <f t="shared" si="2"/>
        <v>0.00399066671695946</v>
      </c>
      <c r="I6" s="18">
        <f t="shared" si="3"/>
        <v>0.589806822062828</v>
      </c>
      <c r="J6" s="18">
        <f t="shared" si="4"/>
        <v>0.515881020099822</v>
      </c>
    </row>
    <row r="7" spans="1:10">
      <c r="A7" s="1">
        <v>6</v>
      </c>
      <c r="B7" s="1" t="s">
        <v>43</v>
      </c>
      <c r="C7" s="1">
        <f>基础信息!C7</f>
        <v>10009854</v>
      </c>
      <c r="D7" s="16">
        <v>34852</v>
      </c>
      <c r="E7" s="17">
        <f t="shared" si="0"/>
        <v>0.00348176906476358</v>
      </c>
      <c r="F7" s="18">
        <f t="shared" si="1"/>
        <v>0.359149884752675</v>
      </c>
      <c r="G7" s="16">
        <v>26708</v>
      </c>
      <c r="H7" s="17">
        <f t="shared" si="2"/>
        <v>0.00266817078450894</v>
      </c>
      <c r="I7" s="18">
        <f t="shared" si="3"/>
        <v>0.149712778608646</v>
      </c>
      <c r="J7" s="18">
        <f t="shared" si="4"/>
        <v>0.254431331680661</v>
      </c>
    </row>
    <row r="8" spans="1:10">
      <c r="A8" s="1">
        <v>7</v>
      </c>
      <c r="B8" s="1" t="s">
        <v>44</v>
      </c>
      <c r="C8" s="1">
        <f>基础信息!C8</f>
        <v>9314685</v>
      </c>
      <c r="D8" s="16">
        <v>28375</v>
      </c>
      <c r="E8" s="17">
        <f t="shared" si="0"/>
        <v>0.00304626511792938</v>
      </c>
      <c r="F8" s="18">
        <f t="shared" si="1"/>
        <v>0.195592900001542</v>
      </c>
      <c r="G8" s="16">
        <v>34809</v>
      </c>
      <c r="H8" s="17">
        <f t="shared" si="2"/>
        <v>0.00373700237850233</v>
      </c>
      <c r="I8" s="18">
        <f t="shared" si="3"/>
        <v>0.505393583690994</v>
      </c>
      <c r="J8" s="18">
        <f t="shared" si="4"/>
        <v>0.350493241846268</v>
      </c>
    </row>
    <row r="9" spans="1:10">
      <c r="A9" s="1">
        <v>8</v>
      </c>
      <c r="B9" s="1" t="s">
        <v>45</v>
      </c>
      <c r="C9" s="1">
        <f>基础信息!C9</f>
        <v>11936010</v>
      </c>
      <c r="D9" s="16">
        <v>35973</v>
      </c>
      <c r="E9" s="17">
        <f t="shared" si="0"/>
        <v>0.0030138212015573</v>
      </c>
      <c r="F9" s="18">
        <f t="shared" si="1"/>
        <v>0.183408328141957</v>
      </c>
      <c r="G9" s="16">
        <v>41278</v>
      </c>
      <c r="H9" s="17">
        <f t="shared" si="2"/>
        <v>0.00345827458254475</v>
      </c>
      <c r="I9" s="18">
        <f t="shared" si="3"/>
        <v>0.412639844540546</v>
      </c>
      <c r="J9" s="18">
        <f t="shared" si="4"/>
        <v>0.298024086341251</v>
      </c>
    </row>
    <row r="10" spans="1:10">
      <c r="A10" s="1">
        <v>9</v>
      </c>
      <c r="B10" s="1" t="s">
        <v>46</v>
      </c>
      <c r="C10" s="1">
        <f>基础信息!C10</f>
        <v>9369881</v>
      </c>
      <c r="D10" s="16">
        <v>34568</v>
      </c>
      <c r="E10" s="17">
        <f t="shared" si="0"/>
        <v>0.00368926777191727</v>
      </c>
      <c r="F10" s="18">
        <f t="shared" si="1"/>
        <v>0.437077681110251</v>
      </c>
      <c r="G10" s="16">
        <v>35244</v>
      </c>
      <c r="H10" s="17">
        <f t="shared" si="2"/>
        <v>0.00376141383225678</v>
      </c>
      <c r="I10" s="18">
        <f t="shared" si="3"/>
        <v>0.513517113696476</v>
      </c>
      <c r="J10" s="18">
        <f t="shared" si="4"/>
        <v>0.475297397403363</v>
      </c>
    </row>
    <row r="11" spans="1:10">
      <c r="A11" s="1">
        <v>10</v>
      </c>
      <c r="B11" s="1" t="s">
        <v>47</v>
      </c>
      <c r="C11" s="1">
        <f>基础信息!C11</f>
        <v>8291268</v>
      </c>
      <c r="D11" s="16">
        <v>27026</v>
      </c>
      <c r="E11" s="17">
        <f t="shared" si="0"/>
        <v>0.00325957380704616</v>
      </c>
      <c r="F11" s="18">
        <f t="shared" si="1"/>
        <v>0.27570268147831</v>
      </c>
      <c r="G11" s="16">
        <v>33578</v>
      </c>
      <c r="H11" s="17">
        <f t="shared" si="2"/>
        <v>0.00404980275634559</v>
      </c>
      <c r="I11" s="18">
        <f t="shared" si="3"/>
        <v>0.609485838117785</v>
      </c>
      <c r="J11" s="18">
        <f t="shared" si="4"/>
        <v>0.442594259798047</v>
      </c>
    </row>
    <row r="12" spans="1:10">
      <c r="A12" s="1">
        <v>11</v>
      </c>
      <c r="B12" s="1" t="s">
        <v>48</v>
      </c>
      <c r="C12" s="1">
        <f>基础信息!C12</f>
        <v>6255007</v>
      </c>
      <c r="D12" s="16">
        <v>32452</v>
      </c>
      <c r="E12" s="17">
        <f t="shared" si="0"/>
        <v>0.00518816365833004</v>
      </c>
      <c r="F12" s="18">
        <f t="shared" si="1"/>
        <v>1</v>
      </c>
      <c r="G12" s="16">
        <v>17638</v>
      </c>
      <c r="H12" s="17">
        <f t="shared" si="2"/>
        <v>0.00281982098501249</v>
      </c>
      <c r="I12" s="18">
        <f t="shared" si="3"/>
        <v>0.200178226775715</v>
      </c>
      <c r="J12" s="18">
        <f t="shared" si="4"/>
        <v>0.600089113387857</v>
      </c>
    </row>
    <row r="13" spans="1:10">
      <c r="A13" s="1">
        <v>12</v>
      </c>
      <c r="B13" s="1" t="s">
        <v>49</v>
      </c>
      <c r="C13" s="1">
        <f>基础信息!C13</f>
        <v>9202432</v>
      </c>
      <c r="D13" s="16">
        <v>35587</v>
      </c>
      <c r="E13" s="17">
        <f t="shared" si="0"/>
        <v>0.00386712990652906</v>
      </c>
      <c r="F13" s="18">
        <f t="shared" si="1"/>
        <v>0.503875226000419</v>
      </c>
      <c r="G13" s="16">
        <v>38467</v>
      </c>
      <c r="H13" s="17">
        <f t="shared" si="2"/>
        <v>0.0041800906542966</v>
      </c>
      <c r="I13" s="18">
        <f t="shared" si="3"/>
        <v>0.652842438630091</v>
      </c>
      <c r="J13" s="18">
        <f t="shared" si="4"/>
        <v>0.578358832315255</v>
      </c>
    </row>
    <row r="14" spans="1:10">
      <c r="A14" s="1">
        <v>13</v>
      </c>
      <c r="B14" s="1" t="s">
        <v>50</v>
      </c>
      <c r="C14" s="1">
        <f>基础信息!C14</f>
        <v>12600574</v>
      </c>
      <c r="D14" s="16">
        <v>58392</v>
      </c>
      <c r="E14" s="17">
        <f t="shared" si="0"/>
        <v>0.00463407460644253</v>
      </c>
      <c r="F14" s="18">
        <f t="shared" si="1"/>
        <v>0.791907432138989</v>
      </c>
      <c r="G14" s="16">
        <v>54843</v>
      </c>
      <c r="H14" s="17">
        <f t="shared" si="2"/>
        <v>0.00435242077067283</v>
      </c>
      <c r="I14" s="18">
        <f t="shared" si="3"/>
        <v>0.710189652987426</v>
      </c>
      <c r="J14" s="18">
        <f t="shared" si="4"/>
        <v>0.751048542563207</v>
      </c>
    </row>
    <row r="15" spans="1:10">
      <c r="A15" s="1">
        <v>14</v>
      </c>
      <c r="B15" s="1" t="s">
        <v>51</v>
      </c>
      <c r="C15" s="1">
        <f>基础信息!C15</f>
        <v>12326518</v>
      </c>
      <c r="D15" s="16">
        <v>34947</v>
      </c>
      <c r="E15" s="17">
        <f t="shared" si="0"/>
        <v>0.00283510720545737</v>
      </c>
      <c r="F15" s="18">
        <f t="shared" si="1"/>
        <v>0.116290859867764</v>
      </c>
      <c r="G15" s="16">
        <v>38664</v>
      </c>
      <c r="H15" s="17">
        <f t="shared" si="2"/>
        <v>0.00313665221597859</v>
      </c>
      <c r="I15" s="18">
        <f t="shared" si="3"/>
        <v>0.305611849751078</v>
      </c>
      <c r="J15" s="18">
        <f t="shared" si="4"/>
        <v>0.210951354809421</v>
      </c>
    </row>
    <row r="16" spans="1:10">
      <c r="A16" s="1">
        <v>15</v>
      </c>
      <c r="B16" s="1" t="s">
        <v>52</v>
      </c>
      <c r="C16" s="1">
        <f>基础信息!C16</f>
        <v>10047914</v>
      </c>
      <c r="D16" s="16">
        <v>36800</v>
      </c>
      <c r="E16" s="17">
        <f t="shared" si="0"/>
        <v>0.00366245172878669</v>
      </c>
      <c r="F16" s="18">
        <f t="shared" si="1"/>
        <v>0.427006701985315</v>
      </c>
      <c r="G16" s="16">
        <v>43170</v>
      </c>
      <c r="H16" s="17">
        <f t="shared" si="2"/>
        <v>0.00429641416118808</v>
      </c>
      <c r="I16" s="18">
        <f t="shared" si="3"/>
        <v>0.691552034055299</v>
      </c>
      <c r="J16" s="18">
        <f t="shared" si="4"/>
        <v>0.559279368020307</v>
      </c>
    </row>
    <row r="17" spans="1:10">
      <c r="A17" s="1">
        <v>16</v>
      </c>
      <c r="B17" s="1" t="s">
        <v>53</v>
      </c>
      <c r="C17" s="1">
        <f>基础信息!C17</f>
        <v>18676605</v>
      </c>
      <c r="D17" s="16">
        <v>47167</v>
      </c>
      <c r="E17" s="17">
        <f t="shared" si="0"/>
        <v>0.0025254589900038</v>
      </c>
      <c r="F17" s="18">
        <f t="shared" si="1"/>
        <v>0</v>
      </c>
      <c r="G17" s="16">
        <v>64993</v>
      </c>
      <c r="H17" s="17">
        <f t="shared" si="2"/>
        <v>0.00347991511305186</v>
      </c>
      <c r="I17" s="18">
        <f t="shared" si="3"/>
        <v>0.419841279599571</v>
      </c>
      <c r="J17" s="18">
        <f t="shared" si="4"/>
        <v>0.209920639799786</v>
      </c>
    </row>
    <row r="18" spans="1:10">
      <c r="A18" s="1">
        <v>17</v>
      </c>
      <c r="B18" s="1" t="s">
        <v>54</v>
      </c>
      <c r="C18" s="1">
        <f>基础信息!C18</f>
        <v>8741584</v>
      </c>
      <c r="D18" s="16">
        <v>34183</v>
      </c>
      <c r="E18" s="17">
        <f t="shared" si="0"/>
        <v>0.00391038969596357</v>
      </c>
      <c r="F18" s="18">
        <f t="shared" si="1"/>
        <v>0.52012178535381</v>
      </c>
      <c r="G18" s="16">
        <v>45660</v>
      </c>
      <c r="H18" s="17">
        <f t="shared" si="2"/>
        <v>0.00522330964273752</v>
      </c>
      <c r="I18" s="18">
        <f t="shared" si="3"/>
        <v>1</v>
      </c>
      <c r="J18" s="18">
        <f t="shared" si="4"/>
        <v>0.760060892676905</v>
      </c>
    </row>
    <row r="19" spans="1:10">
      <c r="A19" s="1">
        <v>18</v>
      </c>
      <c r="B19" s="1" t="s">
        <v>55</v>
      </c>
      <c r="C19" s="1">
        <f>基础信息!C19</f>
        <v>2873358</v>
      </c>
      <c r="D19" s="16">
        <v>11944</v>
      </c>
      <c r="E19" s="17">
        <f t="shared" si="0"/>
        <v>0.00415680886266174</v>
      </c>
      <c r="F19" s="18">
        <f t="shared" si="1"/>
        <v>0.612666471074838</v>
      </c>
      <c r="G19" s="16">
        <v>14030</v>
      </c>
      <c r="H19" s="17">
        <f t="shared" si="2"/>
        <v>0.00488278870923846</v>
      </c>
      <c r="I19" s="18">
        <f t="shared" si="3"/>
        <v>0.886683028032677</v>
      </c>
      <c r="J19" s="18">
        <f t="shared" si="4"/>
        <v>0.749674749553758</v>
      </c>
    </row>
    <row r="20" spans="1:10">
      <c r="A20" s="1">
        <v>19</v>
      </c>
      <c r="B20" s="1" t="s">
        <v>56</v>
      </c>
      <c r="C20" s="1">
        <f>基础信息!C20</f>
        <v>20937757</v>
      </c>
      <c r="D20" s="16">
        <v>59135</v>
      </c>
      <c r="E20" s="17">
        <f t="shared" si="0"/>
        <v>0.0028243235414376</v>
      </c>
      <c r="F20" s="18">
        <f t="shared" si="1"/>
        <v>0.112240968737125</v>
      </c>
      <c r="G20" s="16">
        <v>66230</v>
      </c>
      <c r="H20" s="17">
        <f t="shared" si="2"/>
        <v>0.00316318505368077</v>
      </c>
      <c r="I20" s="18">
        <f t="shared" si="3"/>
        <v>0.314441324036894</v>
      </c>
      <c r="J20" s="18">
        <f t="shared" si="4"/>
        <v>0.213341146387009</v>
      </c>
    </row>
    <row r="21" spans="1:10">
      <c r="A21" s="1">
        <v>20</v>
      </c>
      <c r="B21" s="1" t="s">
        <v>57</v>
      </c>
      <c r="C21" s="1">
        <f>基础信息!C21</f>
        <v>5987018</v>
      </c>
      <c r="D21" s="16">
        <v>21319</v>
      </c>
      <c r="E21" s="17">
        <f t="shared" si="0"/>
        <v>0.00356087120499721</v>
      </c>
      <c r="F21" s="18">
        <f t="shared" si="1"/>
        <v>0.388857325151371</v>
      </c>
      <c r="G21" s="16">
        <v>24755</v>
      </c>
      <c r="H21" s="17">
        <f t="shared" si="2"/>
        <v>0.00413477961816717</v>
      </c>
      <c r="I21" s="18">
        <f t="shared" si="3"/>
        <v>0.637764042837713</v>
      </c>
      <c r="J21" s="18">
        <f t="shared" si="4"/>
        <v>0.513310683994542</v>
      </c>
    </row>
    <row r="22" spans="1:10">
      <c r="A22" s="1">
        <v>21</v>
      </c>
      <c r="B22" s="1" t="s">
        <v>58</v>
      </c>
      <c r="C22" s="1">
        <f>基础信息!C22</f>
        <v>8460088</v>
      </c>
      <c r="D22" s="16">
        <v>29502</v>
      </c>
      <c r="E22" s="17">
        <f t="shared" si="0"/>
        <v>0.00348719776910122</v>
      </c>
      <c r="F22" s="18">
        <f t="shared" si="1"/>
        <v>0.36118867801511</v>
      </c>
      <c r="G22" s="16">
        <v>32626</v>
      </c>
      <c r="H22" s="17">
        <f t="shared" si="2"/>
        <v>0.00385646106754445</v>
      </c>
      <c r="I22" s="18">
        <f t="shared" si="3"/>
        <v>0.545146490445774</v>
      </c>
      <c r="J22" s="18">
        <f t="shared" si="4"/>
        <v>0.453167584230442</v>
      </c>
    </row>
    <row r="23" spans="1:10">
      <c r="A23" s="1">
        <v>22</v>
      </c>
      <c r="B23" s="1" t="s">
        <v>59</v>
      </c>
      <c r="C23" s="1">
        <f>基础信息!C23</f>
        <v>867891</v>
      </c>
      <c r="D23" s="16">
        <v>3571</v>
      </c>
      <c r="E23" s="17">
        <f t="shared" si="0"/>
        <v>0.00411457199118322</v>
      </c>
      <c r="F23" s="18">
        <f t="shared" si="1"/>
        <v>0.596804076727867</v>
      </c>
      <c r="G23" s="16">
        <v>4290</v>
      </c>
      <c r="H23" s="17">
        <f t="shared" si="2"/>
        <v>0.00494301703785383</v>
      </c>
      <c r="I23" s="18">
        <f t="shared" si="3"/>
        <v>0.906725531015437</v>
      </c>
      <c r="J23" s="18">
        <f t="shared" si="4"/>
        <v>0.751764803871652</v>
      </c>
    </row>
    <row r="24" spans="1:10">
      <c r="A24" s="1">
        <v>23</v>
      </c>
      <c r="B24" s="1" t="s">
        <v>60</v>
      </c>
      <c r="C24" s="1">
        <f>基础信息!C24</f>
        <v>12952907</v>
      </c>
      <c r="D24" s="16">
        <v>38196</v>
      </c>
      <c r="E24" s="17">
        <f t="shared" si="0"/>
        <v>0.00294883611840956</v>
      </c>
      <c r="F24" s="18">
        <f t="shared" si="1"/>
        <v>0.159002661257167</v>
      </c>
      <c r="G24" s="16">
        <v>50767</v>
      </c>
      <c r="H24" s="17">
        <f t="shared" si="2"/>
        <v>0.00391935184897105</v>
      </c>
      <c r="I24" s="18">
        <f t="shared" si="3"/>
        <v>0.566074992087921</v>
      </c>
      <c r="J24" s="18">
        <f t="shared" si="4"/>
        <v>0.362538826672544</v>
      </c>
    </row>
    <row r="25" spans="1:10">
      <c r="A25" s="1">
        <v>24</v>
      </c>
      <c r="B25" s="1" t="s">
        <v>61</v>
      </c>
      <c r="C25" s="1">
        <f>基础信息!C25</f>
        <v>4359446</v>
      </c>
      <c r="D25" s="16">
        <v>18386</v>
      </c>
      <c r="E25" s="17">
        <f t="shared" si="0"/>
        <v>0.00421750837147656</v>
      </c>
      <c r="F25" s="18">
        <f t="shared" si="1"/>
        <v>0.635462656298406</v>
      </c>
      <c r="G25" s="16">
        <v>14916</v>
      </c>
      <c r="H25" s="17">
        <f t="shared" si="2"/>
        <v>0.00342153567219321</v>
      </c>
      <c r="I25" s="18">
        <f t="shared" si="3"/>
        <v>0.400414040882494</v>
      </c>
      <c r="J25" s="18">
        <f t="shared" si="4"/>
        <v>0.51793834859045</v>
      </c>
    </row>
    <row r="26" spans="1:10">
      <c r="A26" s="1">
        <v>25</v>
      </c>
      <c r="B26" s="1" t="s">
        <v>62</v>
      </c>
      <c r="C26" s="1">
        <f>基础信息!C26</f>
        <v>2467965</v>
      </c>
      <c r="D26" s="16">
        <v>9819</v>
      </c>
      <c r="E26" s="17">
        <f t="shared" si="0"/>
        <v>0.00397858154390358</v>
      </c>
      <c r="F26" s="18">
        <f t="shared" si="1"/>
        <v>0.545731778362488</v>
      </c>
      <c r="G26" s="16">
        <v>9423</v>
      </c>
      <c r="H26" s="17">
        <f t="shared" si="2"/>
        <v>0.00381812545963982</v>
      </c>
      <c r="I26" s="18">
        <f t="shared" si="3"/>
        <v>0.532389345204685</v>
      </c>
      <c r="J26" s="18">
        <f t="shared" si="4"/>
        <v>0.539060561783587</v>
      </c>
    </row>
    <row r="27" spans="1:10">
      <c r="A27" s="1">
        <v>26</v>
      </c>
      <c r="B27" s="1" t="s">
        <v>63</v>
      </c>
      <c r="C27" s="1">
        <f>基础信息!C27</f>
        <v>2859074</v>
      </c>
      <c r="D27" s="16">
        <v>10837</v>
      </c>
      <c r="E27" s="17">
        <f t="shared" si="0"/>
        <v>0.00379038807669896</v>
      </c>
      <c r="F27" s="18">
        <f t="shared" si="1"/>
        <v>0.475054219020949</v>
      </c>
      <c r="G27" s="16">
        <v>9503</v>
      </c>
      <c r="H27" s="17">
        <f t="shared" si="2"/>
        <v>0.00332380344125406</v>
      </c>
      <c r="I27" s="18">
        <f t="shared" si="3"/>
        <v>0.367891163772308</v>
      </c>
      <c r="J27" s="18">
        <f t="shared" si="4"/>
        <v>0.421472691396628</v>
      </c>
    </row>
    <row r="28" spans="1:10">
      <c r="A28" s="1">
        <v>27</v>
      </c>
      <c r="B28" s="1" t="s">
        <v>64</v>
      </c>
      <c r="C28" s="1">
        <f>基础信息!C28</f>
        <v>4054369</v>
      </c>
      <c r="D28" s="16">
        <v>13385</v>
      </c>
      <c r="E28" s="17">
        <f t="shared" si="0"/>
        <v>0.00330137686036964</v>
      </c>
      <c r="F28" s="18">
        <f t="shared" si="1"/>
        <v>0.291402151953102</v>
      </c>
      <c r="G28" s="16">
        <v>12400</v>
      </c>
      <c r="H28" s="17">
        <f t="shared" si="2"/>
        <v>0.00305842906750718</v>
      </c>
      <c r="I28" s="18">
        <f t="shared" si="3"/>
        <v>0.279581114337992</v>
      </c>
      <c r="J28" s="18">
        <f t="shared" si="4"/>
        <v>0.285491633145547</v>
      </c>
    </row>
    <row r="29" spans="1:10">
      <c r="A29" s="1">
        <v>28</v>
      </c>
      <c r="B29" s="1" t="s">
        <v>65</v>
      </c>
      <c r="C29" s="1">
        <f>基础信息!C29</f>
        <v>17560061</v>
      </c>
      <c r="D29" s="16">
        <v>45870</v>
      </c>
      <c r="E29" s="17">
        <f t="shared" si="0"/>
        <v>0.00261217771396124</v>
      </c>
      <c r="F29" s="18">
        <f t="shared" si="1"/>
        <v>0.0325679092349175</v>
      </c>
      <c r="G29" s="16">
        <v>63640</v>
      </c>
      <c r="H29" s="17">
        <f t="shared" si="2"/>
        <v>0.00362413319634824</v>
      </c>
      <c r="I29" s="18">
        <f t="shared" si="3"/>
        <v>0.467833502380557</v>
      </c>
      <c r="J29" s="18">
        <f t="shared" si="4"/>
        <v>0.250200705807737</v>
      </c>
    </row>
    <row r="30" spans="1:10">
      <c r="A30" s="1">
        <v>29</v>
      </c>
      <c r="B30" s="1" t="s">
        <v>66</v>
      </c>
      <c r="C30" s="1">
        <f>基础信息!C30</f>
        <v>7450785</v>
      </c>
      <c r="D30" s="16">
        <v>22629</v>
      </c>
      <c r="E30" s="17">
        <f t="shared" si="0"/>
        <v>0.00303712964472871</v>
      </c>
      <c r="F30" s="18">
        <f t="shared" si="1"/>
        <v>0.192162000093889</v>
      </c>
      <c r="G30" s="16">
        <v>20968</v>
      </c>
      <c r="H30" s="17">
        <f t="shared" si="2"/>
        <v>0.00281420011448458</v>
      </c>
      <c r="I30" s="18">
        <f t="shared" si="3"/>
        <v>0.198307739632685</v>
      </c>
      <c r="J30" s="18">
        <f t="shared" si="4"/>
        <v>0.195234869863287</v>
      </c>
    </row>
    <row r="31" spans="1:10">
      <c r="A31" s="1">
        <v>30</v>
      </c>
      <c r="B31" s="1" t="s">
        <v>67</v>
      </c>
      <c r="C31" s="1">
        <f>基础信息!C31</f>
        <v>9404283</v>
      </c>
      <c r="D31" s="16">
        <v>26785</v>
      </c>
      <c r="E31" s="17">
        <f t="shared" si="0"/>
        <v>0.00284817034961623</v>
      </c>
      <c r="F31" s="18">
        <f t="shared" si="1"/>
        <v>0.121196827966387</v>
      </c>
      <c r="G31" s="16">
        <v>30518</v>
      </c>
      <c r="H31" s="17">
        <f t="shared" si="2"/>
        <v>0.00324511714502849</v>
      </c>
      <c r="I31" s="18">
        <f t="shared" si="3"/>
        <v>0.341706304204403</v>
      </c>
      <c r="J31" s="18">
        <f t="shared" si="4"/>
        <v>0.231451566085395</v>
      </c>
    </row>
    <row r="32" spans="1:10">
      <c r="A32" s="1">
        <v>31</v>
      </c>
      <c r="B32" s="1" t="s">
        <v>68</v>
      </c>
      <c r="C32" s="1">
        <f>基础信息!C32</f>
        <v>10071722</v>
      </c>
      <c r="D32" s="16">
        <v>39521</v>
      </c>
      <c r="E32" s="17">
        <f t="shared" si="0"/>
        <v>0.00392395659848435</v>
      </c>
      <c r="F32" s="18">
        <f t="shared" si="1"/>
        <v>0.525216943927783</v>
      </c>
      <c r="G32" s="16">
        <v>39199</v>
      </c>
      <c r="H32" s="17">
        <f t="shared" si="2"/>
        <v>0.00389198589873708</v>
      </c>
      <c r="I32" s="18">
        <f t="shared" si="3"/>
        <v>0.556968278489856</v>
      </c>
      <c r="J32" s="18">
        <f t="shared" si="4"/>
        <v>0.54109261120882</v>
      </c>
    </row>
    <row r="33" spans="1:10">
      <c r="A33" s="1">
        <v>32</v>
      </c>
      <c r="B33" s="1" t="s">
        <v>69</v>
      </c>
      <c r="C33" s="1">
        <f>基础信息!C33</f>
        <v>5163970</v>
      </c>
      <c r="D33" s="16">
        <v>15055</v>
      </c>
      <c r="E33" s="17">
        <f t="shared" si="0"/>
        <v>0.00291539261459691</v>
      </c>
      <c r="F33" s="18">
        <f t="shared" si="1"/>
        <v>0.146442686352526</v>
      </c>
      <c r="G33" s="16">
        <v>20144</v>
      </c>
      <c r="H33" s="17">
        <f t="shared" si="2"/>
        <v>0.00390087471460911</v>
      </c>
      <c r="I33" s="18">
        <f t="shared" si="3"/>
        <v>0.559926257280304</v>
      </c>
      <c r="J33" s="18">
        <f t="shared" si="4"/>
        <v>0.353184471816415</v>
      </c>
    </row>
    <row r="34" spans="1:10">
      <c r="A34" s="1">
        <v>33</v>
      </c>
      <c r="B34" s="1" t="s">
        <v>70</v>
      </c>
      <c r="C34" s="1">
        <f>基础信息!C34</f>
        <v>12748262</v>
      </c>
      <c r="D34" s="16">
        <v>39020</v>
      </c>
      <c r="E34" s="17">
        <f t="shared" si="0"/>
        <v>0.00306080938719333</v>
      </c>
      <c r="F34" s="18">
        <f t="shared" si="1"/>
        <v>0.201055116460228</v>
      </c>
      <c r="G34" s="16">
        <v>52351</v>
      </c>
      <c r="H34" s="17">
        <f t="shared" si="2"/>
        <v>0.00410652055942998</v>
      </c>
      <c r="I34" s="18">
        <f t="shared" si="3"/>
        <v>0.628360124747156</v>
      </c>
      <c r="J34" s="18">
        <f t="shared" si="4"/>
        <v>0.414707620603692</v>
      </c>
    </row>
    <row r="35" spans="1:1">
      <c r="A35" s="1" t="s">
        <v>148</v>
      </c>
    </row>
    <row r="36" spans="2:2">
      <c r="B36" s="16" t="s">
        <v>127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50" zoomScaleNormal="150" workbookViewId="0">
      <selection activeCell="I30" sqref="I30"/>
    </sheetView>
  </sheetViews>
  <sheetFormatPr defaultColWidth="9" defaultRowHeight="14" outlineLevelCol="3"/>
  <cols>
    <col min="1" max="2" width="9" style="1"/>
    <col min="3" max="3" width="19.1666666666667" style="1" customWidth="1"/>
    <col min="4" max="16384" width="9" style="1"/>
  </cols>
  <sheetData>
    <row r="1" spans="1:4">
      <c r="A1" s="1" t="s">
        <v>0</v>
      </c>
      <c r="B1" s="1" t="s">
        <v>6</v>
      </c>
      <c r="C1" s="1" t="s">
        <v>149</v>
      </c>
      <c r="D1" s="1" t="s">
        <v>80</v>
      </c>
    </row>
    <row r="2" spans="1:4">
      <c r="A2" s="1">
        <v>1</v>
      </c>
      <c r="B2" s="1" t="s">
        <v>38</v>
      </c>
      <c r="C2" s="1">
        <v>27</v>
      </c>
      <c r="D2" s="1">
        <f>(MAX($C$2:$C$34)-C2)/(MAX($C$2:$C$34)-MIN($C$2:$C$34))</f>
        <v>0.651515151515151</v>
      </c>
    </row>
    <row r="3" spans="1:4">
      <c r="A3" s="1">
        <v>2</v>
      </c>
      <c r="B3" s="1" t="s">
        <v>39</v>
      </c>
      <c r="C3" s="1">
        <v>7</v>
      </c>
      <c r="D3" s="1">
        <f t="shared" ref="D3:D34" si="0">(MAX($C$2:$C$34)-C3)/(MAX($C$2:$C$34)-MIN($C$2:$C$34))</f>
        <v>0.954545454545455</v>
      </c>
    </row>
    <row r="4" spans="1:4">
      <c r="A4" s="1">
        <v>3</v>
      </c>
      <c r="B4" s="1" t="s">
        <v>40</v>
      </c>
      <c r="C4" s="1">
        <v>35</v>
      </c>
      <c r="D4" s="1">
        <f t="shared" si="0"/>
        <v>0.53030303030303</v>
      </c>
    </row>
    <row r="5" spans="1:4">
      <c r="A5" s="1">
        <v>4</v>
      </c>
      <c r="B5" s="1" t="s">
        <v>41</v>
      </c>
      <c r="C5" s="1">
        <v>18</v>
      </c>
      <c r="D5" s="1">
        <f t="shared" si="0"/>
        <v>0.787878787878788</v>
      </c>
    </row>
    <row r="6" spans="1:4">
      <c r="A6" s="1">
        <v>5</v>
      </c>
      <c r="B6" s="1" t="s">
        <v>42</v>
      </c>
      <c r="C6" s="1">
        <v>19</v>
      </c>
      <c r="D6" s="1">
        <f t="shared" si="0"/>
        <v>0.772727272727273</v>
      </c>
    </row>
    <row r="7" spans="1:4">
      <c r="A7" s="1">
        <v>6</v>
      </c>
      <c r="B7" s="1" t="s">
        <v>43</v>
      </c>
      <c r="C7" s="1">
        <v>14</v>
      </c>
      <c r="D7" s="1">
        <f t="shared" si="0"/>
        <v>0.848484848484849</v>
      </c>
    </row>
    <row r="8" spans="1:4">
      <c r="A8" s="1">
        <v>7</v>
      </c>
      <c r="B8" s="1" t="s">
        <v>44</v>
      </c>
      <c r="C8" s="1">
        <v>20</v>
      </c>
      <c r="D8" s="1">
        <f t="shared" si="0"/>
        <v>0.757575757575758</v>
      </c>
    </row>
    <row r="9" spans="1:4">
      <c r="A9" s="1">
        <v>8</v>
      </c>
      <c r="B9" s="1" t="s">
        <v>45</v>
      </c>
      <c r="C9" s="1">
        <v>9</v>
      </c>
      <c r="D9" s="1">
        <f t="shared" si="0"/>
        <v>0.924242424242424</v>
      </c>
    </row>
    <row r="10" spans="1:4">
      <c r="A10" s="1">
        <v>9</v>
      </c>
      <c r="B10" s="1" t="s">
        <v>46</v>
      </c>
      <c r="C10" s="1">
        <v>26</v>
      </c>
      <c r="D10" s="1">
        <f t="shared" si="0"/>
        <v>0.666666666666667</v>
      </c>
    </row>
    <row r="11" spans="1:4">
      <c r="A11" s="1">
        <v>10</v>
      </c>
      <c r="B11" s="1" t="s">
        <v>47</v>
      </c>
      <c r="C11" s="1">
        <v>24</v>
      </c>
      <c r="D11" s="1">
        <f t="shared" si="0"/>
        <v>0.696969696969697</v>
      </c>
    </row>
    <row r="12" spans="1:4">
      <c r="A12" s="1">
        <v>11</v>
      </c>
      <c r="B12" s="1" t="s">
        <v>48</v>
      </c>
      <c r="C12" s="1">
        <v>12</v>
      </c>
      <c r="D12" s="1">
        <f t="shared" si="0"/>
        <v>0.878787878787879</v>
      </c>
    </row>
    <row r="13" spans="1:4">
      <c r="A13" s="1">
        <v>12</v>
      </c>
      <c r="B13" s="1" t="s">
        <v>49</v>
      </c>
      <c r="C13" s="1">
        <v>15</v>
      </c>
      <c r="D13" s="1">
        <f t="shared" si="0"/>
        <v>0.833333333333333</v>
      </c>
    </row>
    <row r="14" spans="1:4">
      <c r="A14" s="1">
        <v>13</v>
      </c>
      <c r="B14" s="1" t="s">
        <v>50</v>
      </c>
      <c r="C14" s="1">
        <v>13</v>
      </c>
      <c r="D14" s="1">
        <f t="shared" si="0"/>
        <v>0.863636363636364</v>
      </c>
    </row>
    <row r="15" spans="1:4">
      <c r="A15" s="1">
        <v>14</v>
      </c>
      <c r="B15" s="1" t="s">
        <v>51</v>
      </c>
      <c r="C15" s="1">
        <v>5</v>
      </c>
      <c r="D15" s="1">
        <f t="shared" si="0"/>
        <v>0.984848484848485</v>
      </c>
    </row>
    <row r="16" spans="1:4">
      <c r="A16" s="1">
        <v>15</v>
      </c>
      <c r="B16" s="1" t="s">
        <v>52</v>
      </c>
      <c r="C16" s="1">
        <v>16</v>
      </c>
      <c r="D16" s="1">
        <f t="shared" si="0"/>
        <v>0.818181818181818</v>
      </c>
    </row>
    <row r="17" spans="1:4">
      <c r="A17" s="1">
        <v>16</v>
      </c>
      <c r="B17" s="1" t="s">
        <v>53</v>
      </c>
      <c r="C17" s="1">
        <v>4</v>
      </c>
      <c r="D17" s="1">
        <f t="shared" si="0"/>
        <v>1</v>
      </c>
    </row>
    <row r="18" spans="1:4">
      <c r="A18" s="1">
        <v>17</v>
      </c>
      <c r="B18" s="1" t="s">
        <v>54</v>
      </c>
      <c r="C18" s="1">
        <v>28</v>
      </c>
      <c r="D18" s="1">
        <f t="shared" si="0"/>
        <v>0.636363636363636</v>
      </c>
    </row>
    <row r="19" spans="1:4">
      <c r="A19" s="1">
        <v>18</v>
      </c>
      <c r="B19" s="1" t="s">
        <v>55</v>
      </c>
      <c r="C19" s="1">
        <v>38</v>
      </c>
      <c r="D19" s="1">
        <f t="shared" si="0"/>
        <v>0.484848484848485</v>
      </c>
    </row>
    <row r="20" spans="1:4">
      <c r="A20" s="1">
        <v>19</v>
      </c>
      <c r="B20" s="1" t="s">
        <v>56</v>
      </c>
      <c r="C20" s="1">
        <v>6</v>
      </c>
      <c r="D20" s="1">
        <f t="shared" si="0"/>
        <v>0.96969696969697</v>
      </c>
    </row>
    <row r="21" spans="1:4">
      <c r="A21" s="1">
        <v>20</v>
      </c>
      <c r="B21" s="1" t="s">
        <v>57</v>
      </c>
      <c r="C21" s="1">
        <v>17</v>
      </c>
      <c r="D21" s="1">
        <f t="shared" si="0"/>
        <v>0.803030303030303</v>
      </c>
    </row>
    <row r="22" spans="1:4">
      <c r="A22" s="1">
        <v>21</v>
      </c>
      <c r="B22" s="1" t="s">
        <v>58</v>
      </c>
      <c r="C22" s="1">
        <v>29</v>
      </c>
      <c r="D22" s="1">
        <f t="shared" si="0"/>
        <v>0.621212121212121</v>
      </c>
    </row>
    <row r="23" spans="1:4">
      <c r="A23" s="1">
        <v>22</v>
      </c>
      <c r="B23" s="1" t="s">
        <v>59</v>
      </c>
      <c r="C23" s="1">
        <v>70</v>
      </c>
      <c r="D23" s="1">
        <f t="shared" si="0"/>
        <v>0</v>
      </c>
    </row>
    <row r="24" spans="1:4">
      <c r="A24" s="1">
        <v>23</v>
      </c>
      <c r="B24" s="1" t="s">
        <v>60</v>
      </c>
      <c r="C24" s="1">
        <v>10</v>
      </c>
      <c r="D24" s="1">
        <f t="shared" si="0"/>
        <v>0.909090909090909</v>
      </c>
    </row>
    <row r="25" spans="1:4">
      <c r="A25" s="1">
        <v>24</v>
      </c>
      <c r="B25" s="1" t="s">
        <v>61</v>
      </c>
      <c r="C25" s="1">
        <v>34</v>
      </c>
      <c r="D25" s="1">
        <f t="shared" si="0"/>
        <v>0.545454545454545</v>
      </c>
    </row>
    <row r="26" spans="1:4">
      <c r="A26" s="1">
        <v>25</v>
      </c>
      <c r="B26" s="1" t="s">
        <v>62</v>
      </c>
      <c r="C26" s="1">
        <v>22</v>
      </c>
      <c r="D26" s="1">
        <f t="shared" si="0"/>
        <v>0.727272727272727</v>
      </c>
    </row>
    <row r="27" spans="1:4">
      <c r="A27" s="1">
        <v>26</v>
      </c>
      <c r="B27" s="1" t="s">
        <v>63</v>
      </c>
      <c r="C27" s="1">
        <v>42</v>
      </c>
      <c r="D27" s="1">
        <f t="shared" si="0"/>
        <v>0.424242424242424</v>
      </c>
    </row>
    <row r="28" spans="1:4">
      <c r="A28" s="1">
        <v>27</v>
      </c>
      <c r="B28" s="1" t="s">
        <v>64</v>
      </c>
      <c r="C28" s="1">
        <v>21</v>
      </c>
      <c r="D28" s="1">
        <f t="shared" si="0"/>
        <v>0.742424242424242</v>
      </c>
    </row>
    <row r="29" spans="1:4">
      <c r="A29" s="1">
        <v>28</v>
      </c>
      <c r="B29" s="1" t="s">
        <v>65</v>
      </c>
      <c r="C29" s="1">
        <v>11</v>
      </c>
      <c r="D29" s="1">
        <f t="shared" si="0"/>
        <v>0.893939393939394</v>
      </c>
    </row>
    <row r="30" spans="1:4">
      <c r="A30" s="1">
        <v>29</v>
      </c>
      <c r="B30" s="1" t="s">
        <v>66</v>
      </c>
      <c r="C30" s="1">
        <v>23</v>
      </c>
      <c r="D30" s="1">
        <f t="shared" si="0"/>
        <v>0.712121212121212</v>
      </c>
    </row>
    <row r="31" spans="1:4">
      <c r="A31" s="1">
        <v>30</v>
      </c>
      <c r="B31" s="1" t="s">
        <v>67</v>
      </c>
      <c r="C31" s="1">
        <v>33</v>
      </c>
      <c r="D31" s="1">
        <f t="shared" si="0"/>
        <v>0.560606060606061</v>
      </c>
    </row>
    <row r="32" spans="1:4">
      <c r="A32" s="1">
        <v>31</v>
      </c>
      <c r="B32" s="1" t="s">
        <v>68</v>
      </c>
      <c r="C32" s="1">
        <v>25</v>
      </c>
      <c r="D32" s="1">
        <f t="shared" si="0"/>
        <v>0.681818181818182</v>
      </c>
    </row>
    <row r="33" spans="1:4">
      <c r="A33" s="1">
        <v>32</v>
      </c>
      <c r="B33" s="1" t="s">
        <v>69</v>
      </c>
      <c r="C33" s="1">
        <v>63</v>
      </c>
      <c r="D33" s="1">
        <f t="shared" si="0"/>
        <v>0.106060606060606</v>
      </c>
    </row>
    <row r="34" spans="1:4">
      <c r="A34" s="1">
        <v>33</v>
      </c>
      <c r="B34" s="1" t="s">
        <v>70</v>
      </c>
      <c r="C34" s="1">
        <v>45</v>
      </c>
      <c r="D34" s="1">
        <f t="shared" si="0"/>
        <v>0.378787878787879</v>
      </c>
    </row>
    <row r="35" spans="1:1">
      <c r="A35" s="1" t="s">
        <v>150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zoomScale="90" zoomScaleNormal="90" workbookViewId="0">
      <selection activeCell="B40" sqref="B40"/>
    </sheetView>
  </sheetViews>
  <sheetFormatPr defaultColWidth="8.83333333333333" defaultRowHeight="14"/>
  <cols>
    <col min="1" max="1" width="9" customWidth="1"/>
    <col min="3" max="3" width="10" customWidth="1"/>
    <col min="4" max="4" width="10.5" customWidth="1"/>
    <col min="5" max="6" width="9" customWidth="1"/>
    <col min="7" max="7" width="10.6666666666667" customWidth="1"/>
    <col min="8" max="9" width="9" customWidth="1"/>
    <col min="10" max="10" width="12.6666666666667" customWidth="1"/>
    <col min="11" max="13" width="9" customWidth="1"/>
  </cols>
  <sheetData>
    <row r="1" spans="1:13">
      <c r="A1" s="1" t="s">
        <v>0</v>
      </c>
      <c r="B1" s="1" t="s">
        <v>6</v>
      </c>
      <c r="C1" t="s">
        <v>75</v>
      </c>
      <c r="D1" s="6" t="s">
        <v>151</v>
      </c>
      <c r="E1" t="s">
        <v>79</v>
      </c>
      <c r="F1" t="s">
        <v>80</v>
      </c>
      <c r="G1" s="6" t="s">
        <v>152</v>
      </c>
      <c r="H1" t="s">
        <v>79</v>
      </c>
      <c r="I1" t="s">
        <v>80</v>
      </c>
      <c r="J1" s="6" t="s">
        <v>153</v>
      </c>
      <c r="K1" t="s">
        <v>79</v>
      </c>
      <c r="L1" t="s">
        <v>80</v>
      </c>
      <c r="M1" t="s">
        <v>154</v>
      </c>
    </row>
    <row r="2" spans="1:13">
      <c r="A2" s="1">
        <v>1</v>
      </c>
      <c r="B2" s="1" t="s">
        <v>38</v>
      </c>
      <c r="C2">
        <f>基础信息!C2</f>
        <v>11235086</v>
      </c>
      <c r="D2" s="6">
        <v>25</v>
      </c>
      <c r="E2">
        <f>D2*1000000/C2</f>
        <v>2.22517210816188</v>
      </c>
      <c r="F2">
        <f>(E2-MIN($E$2:$E$34))/(MAX($E$2:$E$34)-MIN($E$2:$E$34))</f>
        <v>0.189087554722581</v>
      </c>
      <c r="G2" s="6">
        <v>431</v>
      </c>
      <c r="H2">
        <f>G2*10000/C2</f>
        <v>0.383619671447108</v>
      </c>
      <c r="I2">
        <f>(H2-MIN($H$2:$H$34))/(MAX($H$2:$H$34)-MIN($H$2:$H$34))</f>
        <v>0.0128247334729975</v>
      </c>
      <c r="J2" s="6">
        <v>5147</v>
      </c>
      <c r="K2">
        <f>J2*10000/C2</f>
        <v>4.58118433628367</v>
      </c>
      <c r="L2">
        <f>(K2-MIN($K$2:$K$34))/(MAX($K$2:$K$34)-MIN($K$2:$K$34))</f>
        <v>0.158658906707737</v>
      </c>
      <c r="M2">
        <f>AVERAGE(L2,I2,F2)</f>
        <v>0.120190398301105</v>
      </c>
    </row>
    <row r="3" spans="1:13">
      <c r="A3" s="1">
        <v>2</v>
      </c>
      <c r="B3" s="1" t="s">
        <v>39</v>
      </c>
      <c r="C3">
        <f>基础信息!C3</f>
        <v>5304061</v>
      </c>
      <c r="D3" s="6">
        <v>21</v>
      </c>
      <c r="E3">
        <f t="shared" ref="E3:E34" si="0">D3*1000000/C3</f>
        <v>3.95923048396314</v>
      </c>
      <c r="F3">
        <f t="shared" ref="F3:F34" si="1">(E3-MIN($E$2:$E$34))/(MAX($E$2:$E$34)-MIN($E$2:$E$34))</f>
        <v>0.363923520160477</v>
      </c>
      <c r="G3" s="6">
        <v>679</v>
      </c>
      <c r="H3">
        <f t="shared" ref="H3:H34" si="2">G3*10000/C3</f>
        <v>1.28015118981475</v>
      </c>
      <c r="I3">
        <f t="shared" ref="I3:I34" si="3">(H3-MIN($H$2:$H$34))/(MAX($H$2:$H$34)-MIN($H$2:$H$34))</f>
        <v>0.321528159316622</v>
      </c>
      <c r="J3" s="6">
        <v>4985</v>
      </c>
      <c r="K3">
        <f>J3*10000/C3</f>
        <v>9.39845902978868</v>
      </c>
      <c r="L3">
        <f t="shared" ref="L3:L34" si="4">(K3-MIN($K$2:$K$34))/(MAX($K$2:$K$34)-MIN($K$2:$K$34))</f>
        <v>0.476656091753617</v>
      </c>
      <c r="M3">
        <f t="shared" ref="M3:M34" si="5">AVERAGE(L3,I3,F3)</f>
        <v>0.387369257076905</v>
      </c>
    </row>
    <row r="4" spans="1:13">
      <c r="A4" s="1">
        <v>3</v>
      </c>
      <c r="B4" s="1" t="s">
        <v>40</v>
      </c>
      <c r="C4">
        <f>基础信息!C4</f>
        <v>3446100</v>
      </c>
      <c r="D4" s="6">
        <v>31</v>
      </c>
      <c r="E4">
        <f t="shared" si="0"/>
        <v>8.99567627172746</v>
      </c>
      <c r="F4">
        <f t="shared" si="1"/>
        <v>0.871721800753264</v>
      </c>
      <c r="G4" s="6">
        <v>238</v>
      </c>
      <c r="H4">
        <f t="shared" si="2"/>
        <v>0.690635791184237</v>
      </c>
      <c r="I4">
        <f t="shared" si="3"/>
        <v>0.118539843327287</v>
      </c>
      <c r="J4" s="6">
        <v>4219</v>
      </c>
      <c r="K4">
        <f t="shared" ref="K4:K34" si="6">J4*10000/C4</f>
        <v>12.2428252227155</v>
      </c>
      <c r="L4">
        <f t="shared" si="4"/>
        <v>0.664417948848857</v>
      </c>
      <c r="M4">
        <f t="shared" si="5"/>
        <v>0.551559864309803</v>
      </c>
    </row>
    <row r="5" spans="1:13">
      <c r="A5" s="1">
        <v>4</v>
      </c>
      <c r="B5" s="1" t="s">
        <v>41</v>
      </c>
      <c r="C5">
        <f>基础信息!C5</f>
        <v>9070093</v>
      </c>
      <c r="D5" s="6">
        <v>13</v>
      </c>
      <c r="E5">
        <f t="shared" si="0"/>
        <v>1.43328188586379</v>
      </c>
      <c r="F5">
        <f t="shared" si="1"/>
        <v>0.109245437831712</v>
      </c>
      <c r="G5" s="6">
        <v>1704</v>
      </c>
      <c r="H5">
        <f t="shared" si="2"/>
        <v>1.87870179500916</v>
      </c>
      <c r="I5">
        <f t="shared" si="3"/>
        <v>0.527627575320108</v>
      </c>
      <c r="J5" s="6">
        <v>6855</v>
      </c>
      <c r="K5">
        <f t="shared" si="6"/>
        <v>7.55780563661255</v>
      </c>
      <c r="L5">
        <f t="shared" si="4"/>
        <v>0.355151167306537</v>
      </c>
      <c r="M5">
        <f t="shared" si="5"/>
        <v>0.330674726819452</v>
      </c>
    </row>
    <row r="6" spans="1:13">
      <c r="A6" s="1">
        <v>5</v>
      </c>
      <c r="B6" s="1" t="s">
        <v>42</v>
      </c>
      <c r="C6">
        <f>基础信息!C6</f>
        <v>9066906</v>
      </c>
      <c r="D6" s="6">
        <v>29</v>
      </c>
      <c r="E6">
        <f t="shared" si="0"/>
        <v>3.19844498222437</v>
      </c>
      <c r="F6">
        <f t="shared" si="1"/>
        <v>0.28721752828394</v>
      </c>
      <c r="G6" s="6">
        <v>1252</v>
      </c>
      <c r="H6">
        <f t="shared" si="2"/>
        <v>1.38084590267066</v>
      </c>
      <c r="I6">
        <f t="shared" si="3"/>
        <v>0.356200451574185</v>
      </c>
      <c r="J6" s="6">
        <v>6393</v>
      </c>
      <c r="K6">
        <f t="shared" si="6"/>
        <v>7.05091681771047</v>
      </c>
      <c r="L6">
        <f t="shared" si="4"/>
        <v>0.321690501723273</v>
      </c>
      <c r="M6">
        <f t="shared" si="5"/>
        <v>0.321702827193799</v>
      </c>
    </row>
    <row r="7" spans="1:13">
      <c r="A7" s="1">
        <v>6</v>
      </c>
      <c r="B7" s="1" t="s">
        <v>43</v>
      </c>
      <c r="C7">
        <f>基础信息!C7</f>
        <v>10009854</v>
      </c>
      <c r="D7" s="6">
        <v>70</v>
      </c>
      <c r="E7">
        <f t="shared" si="0"/>
        <v>6.99310899040086</v>
      </c>
      <c r="F7">
        <f t="shared" si="1"/>
        <v>0.66981349773936</v>
      </c>
      <c r="G7" s="6">
        <v>631</v>
      </c>
      <c r="H7">
        <f t="shared" si="2"/>
        <v>0.630378824706135</v>
      </c>
      <c r="I7">
        <f t="shared" si="3"/>
        <v>0.0977915131217821</v>
      </c>
      <c r="J7" s="6">
        <v>5153</v>
      </c>
      <c r="K7">
        <f t="shared" si="6"/>
        <v>5.14792723250509</v>
      </c>
      <c r="L7">
        <f t="shared" si="4"/>
        <v>0.196070650299222</v>
      </c>
      <c r="M7">
        <f t="shared" si="5"/>
        <v>0.321225220386788</v>
      </c>
    </row>
    <row r="8" spans="1:13">
      <c r="A8" s="1">
        <v>7</v>
      </c>
      <c r="B8" s="1" t="s">
        <v>44</v>
      </c>
      <c r="C8">
        <f>基础信息!C8</f>
        <v>9314685</v>
      </c>
      <c r="D8" s="6">
        <v>72</v>
      </c>
      <c r="E8">
        <f t="shared" si="0"/>
        <v>7.72972999086926</v>
      </c>
      <c r="F8">
        <f t="shared" si="1"/>
        <v>0.744083110329082</v>
      </c>
      <c r="G8" s="6">
        <v>2484</v>
      </c>
      <c r="H8">
        <f t="shared" si="2"/>
        <v>2.66675684684989</v>
      </c>
      <c r="I8">
        <f t="shared" si="3"/>
        <v>0.798979211344632</v>
      </c>
      <c r="J8" s="6">
        <v>11212</v>
      </c>
      <c r="K8">
        <f t="shared" si="6"/>
        <v>12.0369073135592</v>
      </c>
      <c r="L8">
        <f t="shared" si="4"/>
        <v>0.650824927975346</v>
      </c>
      <c r="M8">
        <f t="shared" si="5"/>
        <v>0.73129574988302</v>
      </c>
    </row>
    <row r="9" spans="1:13">
      <c r="A9" s="1">
        <v>8</v>
      </c>
      <c r="B9" s="1" t="s">
        <v>45</v>
      </c>
      <c r="C9">
        <f>基础信息!C9</f>
        <v>11936010</v>
      </c>
      <c r="D9" s="6">
        <v>81</v>
      </c>
      <c r="E9">
        <f t="shared" si="0"/>
        <v>6.78618734401194</v>
      </c>
      <c r="F9">
        <f t="shared" si="1"/>
        <v>0.648950678862407</v>
      </c>
      <c r="G9" s="6">
        <v>2767</v>
      </c>
      <c r="H9">
        <f t="shared" si="2"/>
        <v>2.31819510875075</v>
      </c>
      <c r="I9">
        <f t="shared" si="3"/>
        <v>0.678958664978196</v>
      </c>
      <c r="J9" s="6">
        <v>11124</v>
      </c>
      <c r="K9">
        <f t="shared" si="6"/>
        <v>9.3196972857764</v>
      </c>
      <c r="L9">
        <f t="shared" si="4"/>
        <v>0.471456883803326</v>
      </c>
      <c r="M9">
        <f t="shared" si="5"/>
        <v>0.599788742547976</v>
      </c>
    </row>
    <row r="10" spans="1:13">
      <c r="A10" s="1">
        <v>9</v>
      </c>
      <c r="B10" s="1" t="s">
        <v>46</v>
      </c>
      <c r="C10">
        <f>基础信息!C10</f>
        <v>9369881</v>
      </c>
      <c r="D10" s="6">
        <v>44</v>
      </c>
      <c r="E10">
        <f t="shared" si="0"/>
        <v>4.69589741854779</v>
      </c>
      <c r="F10">
        <f t="shared" si="1"/>
        <v>0.438197764045012</v>
      </c>
      <c r="G10" s="6">
        <v>833</v>
      </c>
      <c r="H10">
        <f t="shared" si="2"/>
        <v>0.889018761284161</v>
      </c>
      <c r="I10">
        <f t="shared" si="3"/>
        <v>0.186849212539856</v>
      </c>
      <c r="J10" s="6">
        <v>6680</v>
      </c>
      <c r="K10">
        <f t="shared" si="6"/>
        <v>7.12922608088619</v>
      </c>
      <c r="L10">
        <f t="shared" si="4"/>
        <v>0.326859840579218</v>
      </c>
      <c r="M10">
        <f t="shared" si="5"/>
        <v>0.317302272388029</v>
      </c>
    </row>
    <row r="11" spans="1:13">
      <c r="A11" s="1">
        <v>10</v>
      </c>
      <c r="B11" s="1" t="s">
        <v>47</v>
      </c>
      <c r="C11">
        <f>基础信息!C11</f>
        <v>8291268</v>
      </c>
      <c r="D11" s="6">
        <v>42</v>
      </c>
      <c r="E11">
        <f t="shared" si="0"/>
        <v>5.06557018781687</v>
      </c>
      <c r="F11">
        <f t="shared" si="1"/>
        <v>0.475469920745847</v>
      </c>
      <c r="G11" s="6">
        <v>1307</v>
      </c>
      <c r="H11">
        <f t="shared" si="2"/>
        <v>1.57635719892301</v>
      </c>
      <c r="I11">
        <f t="shared" si="3"/>
        <v>0.42352101499857</v>
      </c>
      <c r="J11" s="6">
        <v>5426</v>
      </c>
      <c r="K11">
        <f t="shared" si="6"/>
        <v>6.54423424740341</v>
      </c>
      <c r="L11">
        <f t="shared" si="4"/>
        <v>0.288243450990066</v>
      </c>
      <c r="M11">
        <f t="shared" si="5"/>
        <v>0.395744795578161</v>
      </c>
    </row>
    <row r="12" spans="1:13">
      <c r="A12" s="1">
        <v>11</v>
      </c>
      <c r="B12" s="1" t="s">
        <v>48</v>
      </c>
      <c r="C12">
        <f>基础信息!C12</f>
        <v>6255007</v>
      </c>
      <c r="D12" s="6">
        <v>28</v>
      </c>
      <c r="E12">
        <f t="shared" si="0"/>
        <v>4.47641385533222</v>
      </c>
      <c r="F12">
        <f t="shared" si="1"/>
        <v>0.416068393310989</v>
      </c>
      <c r="G12" s="6">
        <v>354</v>
      </c>
      <c r="H12">
        <f t="shared" si="2"/>
        <v>0.565946608852716</v>
      </c>
      <c r="I12">
        <f t="shared" si="3"/>
        <v>0.0756055159079175</v>
      </c>
      <c r="J12" s="6">
        <v>4053</v>
      </c>
      <c r="K12">
        <f t="shared" si="6"/>
        <v>6.47960905559338</v>
      </c>
      <c r="L12">
        <f t="shared" si="4"/>
        <v>0.283977422916901</v>
      </c>
      <c r="M12">
        <f t="shared" si="5"/>
        <v>0.258550444045269</v>
      </c>
    </row>
    <row r="13" spans="1:13">
      <c r="A13" s="1">
        <v>12</v>
      </c>
      <c r="B13" s="1" t="s">
        <v>49</v>
      </c>
      <c r="C13">
        <f>基础信息!C13</f>
        <v>9202432</v>
      </c>
      <c r="D13" s="6">
        <v>66</v>
      </c>
      <c r="E13">
        <f t="shared" si="0"/>
        <v>7.17201713633961</v>
      </c>
      <c r="F13">
        <f t="shared" si="1"/>
        <v>0.687851863031101</v>
      </c>
      <c r="G13" s="6">
        <v>1784</v>
      </c>
      <c r="H13">
        <f t="shared" si="2"/>
        <v>1.93861796533786</v>
      </c>
      <c r="I13">
        <f t="shared" si="3"/>
        <v>0.548258558910709</v>
      </c>
      <c r="J13" s="6">
        <v>8360</v>
      </c>
      <c r="K13">
        <f t="shared" si="6"/>
        <v>9.08455503936351</v>
      </c>
      <c r="L13">
        <f t="shared" si="4"/>
        <v>0.455934710541028</v>
      </c>
      <c r="M13">
        <f t="shared" si="5"/>
        <v>0.564015044160946</v>
      </c>
    </row>
    <row r="14" spans="1:13">
      <c r="A14" s="1">
        <v>13</v>
      </c>
      <c r="B14" s="1" t="s">
        <v>50</v>
      </c>
      <c r="C14">
        <f>基础信息!C14</f>
        <v>12600574</v>
      </c>
      <c r="D14" s="6">
        <v>44</v>
      </c>
      <c r="E14">
        <f t="shared" si="0"/>
        <v>3.49190441641786</v>
      </c>
      <c r="F14">
        <f t="shared" si="1"/>
        <v>0.316805496145962</v>
      </c>
      <c r="G14" s="6">
        <v>1149</v>
      </c>
      <c r="H14">
        <f t="shared" si="2"/>
        <v>0.911863221469117</v>
      </c>
      <c r="I14">
        <f t="shared" si="3"/>
        <v>0.194715264068623</v>
      </c>
      <c r="J14" s="6">
        <v>10980</v>
      </c>
      <c r="K14">
        <f t="shared" si="6"/>
        <v>8.71388874824274</v>
      </c>
      <c r="L14">
        <f t="shared" si="4"/>
        <v>0.43146634519605</v>
      </c>
      <c r="M14">
        <f t="shared" si="5"/>
        <v>0.314329035136878</v>
      </c>
    </row>
    <row r="15" spans="1:13">
      <c r="A15" s="1">
        <v>14</v>
      </c>
      <c r="B15" s="1" t="s">
        <v>51</v>
      </c>
      <c r="C15">
        <f>基础信息!C15</f>
        <v>12326518</v>
      </c>
      <c r="D15" s="6">
        <v>93</v>
      </c>
      <c r="E15">
        <f t="shared" si="0"/>
        <v>7.54470970634205</v>
      </c>
      <c r="F15">
        <f t="shared" si="1"/>
        <v>0.725428490321862</v>
      </c>
      <c r="G15" s="6">
        <v>1916</v>
      </c>
      <c r="H15">
        <f t="shared" si="2"/>
        <v>1.5543724513281</v>
      </c>
      <c r="I15">
        <f t="shared" si="3"/>
        <v>0.415950989004155</v>
      </c>
      <c r="J15" s="6">
        <v>16209</v>
      </c>
      <c r="K15">
        <f t="shared" si="6"/>
        <v>13.1496988849568</v>
      </c>
      <c r="L15">
        <f t="shared" si="4"/>
        <v>0.724282351469241</v>
      </c>
      <c r="M15">
        <f t="shared" si="5"/>
        <v>0.621887276931753</v>
      </c>
    </row>
    <row r="16" spans="1:13">
      <c r="A16" s="1">
        <v>15</v>
      </c>
      <c r="B16" s="1" t="s">
        <v>52</v>
      </c>
      <c r="C16">
        <f>基础信息!C16</f>
        <v>10047914</v>
      </c>
      <c r="D16" s="6">
        <v>19</v>
      </c>
      <c r="E16">
        <f t="shared" si="0"/>
        <v>1.89093975127574</v>
      </c>
      <c r="F16">
        <f t="shared" si="1"/>
        <v>0.155388667988292</v>
      </c>
      <c r="G16" s="6">
        <v>1247</v>
      </c>
      <c r="H16">
        <f t="shared" si="2"/>
        <v>1.24105361570571</v>
      </c>
      <c r="I16">
        <f t="shared" si="3"/>
        <v>0.308065659870299</v>
      </c>
      <c r="J16" s="6">
        <v>6371</v>
      </c>
      <c r="K16">
        <f t="shared" si="6"/>
        <v>6.34061955546196</v>
      </c>
      <c r="L16">
        <f t="shared" si="4"/>
        <v>0.274802469731791</v>
      </c>
      <c r="M16">
        <f t="shared" si="5"/>
        <v>0.246085599196794</v>
      </c>
    </row>
    <row r="17" spans="1:13">
      <c r="A17" s="1">
        <v>16</v>
      </c>
      <c r="B17" s="1" t="s">
        <v>53</v>
      </c>
      <c r="C17">
        <f>基础信息!C17</f>
        <v>18676605</v>
      </c>
      <c r="D17" s="6">
        <v>64</v>
      </c>
      <c r="E17">
        <f t="shared" si="0"/>
        <v>3.42674699175787</v>
      </c>
      <c r="F17">
        <f t="shared" si="1"/>
        <v>0.310236016476276</v>
      </c>
      <c r="G17" s="6">
        <v>3575</v>
      </c>
      <c r="H17">
        <f t="shared" si="2"/>
        <v>1.91415945242725</v>
      </c>
      <c r="I17">
        <f t="shared" si="3"/>
        <v>0.539836739296053</v>
      </c>
      <c r="J17" s="6">
        <v>32360</v>
      </c>
      <c r="K17">
        <f t="shared" si="6"/>
        <v>17.3264894770757</v>
      </c>
      <c r="L17">
        <f t="shared" si="4"/>
        <v>1</v>
      </c>
      <c r="M17">
        <f t="shared" si="5"/>
        <v>0.616690918590777</v>
      </c>
    </row>
    <row r="18" spans="1:13">
      <c r="A18" s="1">
        <v>17</v>
      </c>
      <c r="B18" s="1" t="s">
        <v>54</v>
      </c>
      <c r="C18">
        <f>基础信息!C18</f>
        <v>8741584</v>
      </c>
      <c r="D18" s="6">
        <v>11</v>
      </c>
      <c r="E18">
        <f t="shared" si="0"/>
        <v>1.25835317718162</v>
      </c>
      <c r="F18">
        <f t="shared" si="1"/>
        <v>0.0916082982220832</v>
      </c>
      <c r="G18" s="6">
        <v>1161</v>
      </c>
      <c r="H18">
        <f t="shared" si="2"/>
        <v>1.32813458064351</v>
      </c>
      <c r="I18">
        <f t="shared" si="3"/>
        <v>0.338050319250722</v>
      </c>
      <c r="J18" s="6">
        <v>5148</v>
      </c>
      <c r="K18">
        <f t="shared" si="6"/>
        <v>5.88909286920997</v>
      </c>
      <c r="L18">
        <f t="shared" si="4"/>
        <v>0.244996360606476</v>
      </c>
      <c r="M18">
        <f t="shared" si="5"/>
        <v>0.224884992693094</v>
      </c>
    </row>
    <row r="19" spans="1:13">
      <c r="A19" s="1">
        <v>18</v>
      </c>
      <c r="B19" s="1" t="s">
        <v>55</v>
      </c>
      <c r="C19">
        <f>基础信息!C19</f>
        <v>2873358</v>
      </c>
      <c r="D19" s="6">
        <v>7</v>
      </c>
      <c r="E19">
        <f t="shared" si="0"/>
        <v>2.43617398180108</v>
      </c>
      <c r="F19">
        <f t="shared" si="1"/>
        <v>0.210361761405427</v>
      </c>
      <c r="G19" s="6">
        <v>129</v>
      </c>
      <c r="H19">
        <f t="shared" si="2"/>
        <v>0.448952062360486</v>
      </c>
      <c r="I19">
        <f t="shared" si="3"/>
        <v>0.035320688696341</v>
      </c>
      <c r="J19" s="6">
        <v>2554</v>
      </c>
      <c r="K19">
        <f t="shared" si="6"/>
        <v>8.88855478502853</v>
      </c>
      <c r="L19">
        <f t="shared" si="4"/>
        <v>0.442996372349346</v>
      </c>
      <c r="M19">
        <f t="shared" si="5"/>
        <v>0.229559607483705</v>
      </c>
    </row>
    <row r="20" spans="1:13">
      <c r="A20" s="1">
        <v>19</v>
      </c>
      <c r="B20" s="1" t="s">
        <v>56</v>
      </c>
      <c r="C20">
        <f>基础信息!C20</f>
        <v>20937757</v>
      </c>
      <c r="D20" s="6">
        <v>165</v>
      </c>
      <c r="E20">
        <f t="shared" si="0"/>
        <v>7.88050028472486</v>
      </c>
      <c r="F20">
        <f t="shared" si="1"/>
        <v>0.759284484315941</v>
      </c>
      <c r="G20" s="6">
        <v>1888</v>
      </c>
      <c r="H20">
        <f t="shared" si="2"/>
        <v>0.901720275003669</v>
      </c>
      <c r="I20">
        <f t="shared" si="3"/>
        <v>0.191222735074514</v>
      </c>
      <c r="J20" s="6">
        <v>13648</v>
      </c>
      <c r="K20">
        <f t="shared" si="6"/>
        <v>6.51836775066212</v>
      </c>
      <c r="L20">
        <f t="shared" si="4"/>
        <v>0.286535955845183</v>
      </c>
      <c r="M20">
        <f t="shared" si="5"/>
        <v>0.412347725078546</v>
      </c>
    </row>
    <row r="21" spans="1:13">
      <c r="A21" s="1">
        <v>20</v>
      </c>
      <c r="B21" s="1" t="s">
        <v>57</v>
      </c>
      <c r="C21">
        <f>基础信息!C21</f>
        <v>5987018</v>
      </c>
      <c r="D21" s="6">
        <v>8</v>
      </c>
      <c r="E21">
        <f t="shared" si="0"/>
        <v>1.33622447769491</v>
      </c>
      <c r="F21">
        <f t="shared" si="1"/>
        <v>0.0994596509764876</v>
      </c>
      <c r="G21" s="6">
        <v>333</v>
      </c>
      <c r="H21">
        <f t="shared" si="2"/>
        <v>0.556203438840505</v>
      </c>
      <c r="I21">
        <f t="shared" si="3"/>
        <v>0.0722506422646318</v>
      </c>
      <c r="J21" s="6">
        <v>4594</v>
      </c>
      <c r="K21">
        <f t="shared" si="6"/>
        <v>7.673269063163</v>
      </c>
      <c r="L21">
        <f t="shared" si="4"/>
        <v>0.362773120995061</v>
      </c>
      <c r="M21">
        <f t="shared" si="5"/>
        <v>0.178161138078727</v>
      </c>
    </row>
    <row r="22" spans="1:13">
      <c r="A22" s="1">
        <v>21</v>
      </c>
      <c r="B22" s="1" t="s">
        <v>58</v>
      </c>
      <c r="C22">
        <f>基础信息!C22</f>
        <v>8460088</v>
      </c>
      <c r="D22" s="6">
        <v>39</v>
      </c>
      <c r="E22">
        <f t="shared" si="0"/>
        <v>4.60988112653202</v>
      </c>
      <c r="F22">
        <f t="shared" si="1"/>
        <v>0.429525194731412</v>
      </c>
      <c r="G22" s="6">
        <v>378</v>
      </c>
      <c r="H22">
        <f t="shared" si="2"/>
        <v>0.446803863033103</v>
      </c>
      <c r="I22">
        <f t="shared" si="3"/>
        <v>0.0345809974772689</v>
      </c>
      <c r="J22" s="6">
        <v>5018</v>
      </c>
      <c r="K22">
        <f t="shared" si="6"/>
        <v>5.93138038280453</v>
      </c>
      <c r="L22">
        <f t="shared" si="4"/>
        <v>0.247787837352402</v>
      </c>
      <c r="M22">
        <f t="shared" si="5"/>
        <v>0.237298009853694</v>
      </c>
    </row>
    <row r="23" spans="1:13">
      <c r="A23" s="1">
        <v>22</v>
      </c>
      <c r="B23" s="1" t="s">
        <v>59</v>
      </c>
      <c r="C23">
        <f>基础信息!C23</f>
        <v>867891</v>
      </c>
      <c r="D23" s="6">
        <v>8</v>
      </c>
      <c r="E23">
        <f t="shared" si="0"/>
        <v>9.21774738993722</v>
      </c>
      <c r="F23">
        <f t="shared" si="1"/>
        <v>0.894112061017793</v>
      </c>
      <c r="G23" s="6">
        <v>40</v>
      </c>
      <c r="H23">
        <f t="shared" si="2"/>
        <v>0.460887369496861</v>
      </c>
      <c r="I23">
        <f t="shared" si="3"/>
        <v>0.0394303826959489</v>
      </c>
      <c r="J23" s="6">
        <v>189</v>
      </c>
      <c r="K23">
        <f t="shared" si="6"/>
        <v>2.17769282087267</v>
      </c>
      <c r="L23">
        <f t="shared" si="4"/>
        <v>0</v>
      </c>
      <c r="M23">
        <f t="shared" si="5"/>
        <v>0.311180814571247</v>
      </c>
    </row>
    <row r="24" spans="1:13">
      <c r="A24" s="1">
        <v>23</v>
      </c>
      <c r="B24" s="1" t="s">
        <v>60</v>
      </c>
      <c r="C24">
        <f>基础信息!C24</f>
        <v>12952907</v>
      </c>
      <c r="D24" s="6">
        <v>133</v>
      </c>
      <c r="E24">
        <f t="shared" si="0"/>
        <v>10.2679653300993</v>
      </c>
      <c r="F24">
        <f t="shared" si="1"/>
        <v>1</v>
      </c>
      <c r="G24" s="6">
        <v>863</v>
      </c>
      <c r="H24">
        <f t="shared" si="2"/>
        <v>0.666259705253809</v>
      </c>
      <c r="I24">
        <f t="shared" si="3"/>
        <v>0.110146405861661</v>
      </c>
      <c r="J24" s="6">
        <v>8774</v>
      </c>
      <c r="K24">
        <f t="shared" si="6"/>
        <v>6.7737690079918</v>
      </c>
      <c r="L24">
        <f t="shared" si="4"/>
        <v>0.303395463773497</v>
      </c>
      <c r="M24">
        <f t="shared" si="5"/>
        <v>0.471180623211719</v>
      </c>
    </row>
    <row r="25" spans="1:13">
      <c r="A25" s="1">
        <v>24</v>
      </c>
      <c r="B25" s="1" t="s">
        <v>61</v>
      </c>
      <c r="C25">
        <f>基础信息!C25</f>
        <v>4359446</v>
      </c>
      <c r="D25" s="6">
        <v>29</v>
      </c>
      <c r="E25">
        <f t="shared" si="0"/>
        <v>6.65222140611445</v>
      </c>
      <c r="F25">
        <f t="shared" si="1"/>
        <v>0.635443599507435</v>
      </c>
      <c r="G25" s="6">
        <v>151</v>
      </c>
      <c r="H25">
        <f t="shared" si="2"/>
        <v>0.346374287008028</v>
      </c>
      <c r="I25">
        <f t="shared" si="3"/>
        <v>0</v>
      </c>
      <c r="J25" s="6">
        <v>2930</v>
      </c>
      <c r="K25">
        <f t="shared" si="6"/>
        <v>6.72103748962598</v>
      </c>
      <c r="L25">
        <f t="shared" si="4"/>
        <v>0.299914559015017</v>
      </c>
      <c r="M25">
        <f t="shared" si="5"/>
        <v>0.311786052840817</v>
      </c>
    </row>
    <row r="26" spans="1:13">
      <c r="A26" s="1">
        <v>25</v>
      </c>
      <c r="B26" s="1" t="s">
        <v>62</v>
      </c>
      <c r="C26">
        <f>基础信息!C26</f>
        <v>2467965</v>
      </c>
      <c r="D26" s="6">
        <v>13</v>
      </c>
      <c r="E26">
        <f t="shared" si="0"/>
        <v>5.26749771572936</v>
      </c>
      <c r="F26">
        <f t="shared" si="1"/>
        <v>0.495829208981893</v>
      </c>
      <c r="G26" s="6">
        <v>116</v>
      </c>
      <c r="H26">
        <f t="shared" si="2"/>
        <v>0.47002287309585</v>
      </c>
      <c r="I26">
        <f t="shared" si="3"/>
        <v>0.0425760180696496</v>
      </c>
      <c r="J26" s="6">
        <v>1888</v>
      </c>
      <c r="K26">
        <f t="shared" si="6"/>
        <v>7.65002745176694</v>
      </c>
      <c r="L26">
        <f t="shared" si="4"/>
        <v>0.361238899371818</v>
      </c>
      <c r="M26">
        <f t="shared" si="5"/>
        <v>0.299881375474454</v>
      </c>
    </row>
    <row r="27" spans="1:13">
      <c r="A27" s="1">
        <v>26</v>
      </c>
      <c r="B27" s="1" t="s">
        <v>63</v>
      </c>
      <c r="C27">
        <f>基础信息!C27</f>
        <v>2859074</v>
      </c>
      <c r="D27" s="6">
        <v>1</v>
      </c>
      <c r="E27">
        <f t="shared" si="0"/>
        <v>0.349763594786284</v>
      </c>
      <c r="F27">
        <f t="shared" si="1"/>
        <v>0</v>
      </c>
      <c r="G27" s="6">
        <v>379</v>
      </c>
      <c r="H27">
        <f t="shared" si="2"/>
        <v>1.32560402424002</v>
      </c>
      <c r="I27">
        <f t="shared" si="3"/>
        <v>0.337178970709099</v>
      </c>
      <c r="J27" s="6">
        <v>2567</v>
      </c>
      <c r="K27">
        <f t="shared" si="6"/>
        <v>8.97843147816391</v>
      </c>
      <c r="L27">
        <f t="shared" si="4"/>
        <v>0.448929298586004</v>
      </c>
      <c r="M27">
        <f t="shared" si="5"/>
        <v>0.262036089765034</v>
      </c>
    </row>
    <row r="28" spans="1:13">
      <c r="A28" s="1">
        <v>27</v>
      </c>
      <c r="B28" s="1" t="s">
        <v>64</v>
      </c>
      <c r="C28">
        <f>基础信息!C28</f>
        <v>4054369</v>
      </c>
      <c r="D28" s="15">
        <v>7</v>
      </c>
      <c r="E28">
        <f t="shared" si="0"/>
        <v>1.72653253810889</v>
      </c>
      <c r="F28">
        <f t="shared" si="1"/>
        <v>0.138812355310412</v>
      </c>
      <c r="G28" s="6">
        <v>379</v>
      </c>
      <c r="H28">
        <f t="shared" si="2"/>
        <v>0.934794045633242</v>
      </c>
      <c r="I28">
        <f t="shared" si="3"/>
        <v>0.202611053376479</v>
      </c>
      <c r="J28" s="6">
        <v>5027</v>
      </c>
      <c r="K28">
        <f t="shared" si="6"/>
        <v>12.3989700986763</v>
      </c>
      <c r="L28">
        <f t="shared" si="4"/>
        <v>0.674725360025097</v>
      </c>
      <c r="M28">
        <f t="shared" si="5"/>
        <v>0.338716256237329</v>
      </c>
    </row>
    <row r="29" spans="1:13">
      <c r="A29" s="1">
        <v>28</v>
      </c>
      <c r="B29" s="1" t="s">
        <v>65</v>
      </c>
      <c r="C29">
        <f>基础信息!C29</f>
        <v>17560061</v>
      </c>
      <c r="D29" s="6">
        <v>57</v>
      </c>
      <c r="E29">
        <f t="shared" si="0"/>
        <v>3.24600239144955</v>
      </c>
      <c r="F29">
        <f t="shared" si="1"/>
        <v>0.292012491170797</v>
      </c>
      <c r="G29" s="6">
        <v>5708</v>
      </c>
      <c r="H29">
        <f t="shared" si="2"/>
        <v>3.25055818427966</v>
      </c>
      <c r="I29">
        <f t="shared" si="3"/>
        <v>1</v>
      </c>
      <c r="J29" s="6">
        <v>21990</v>
      </c>
      <c r="K29">
        <f t="shared" si="6"/>
        <v>12.5227355417501</v>
      </c>
      <c r="L29">
        <f t="shared" si="4"/>
        <v>0.682895345132341</v>
      </c>
      <c r="M29">
        <f t="shared" si="5"/>
        <v>0.658302612101046</v>
      </c>
    </row>
    <row r="30" spans="1:13">
      <c r="A30" s="1">
        <v>29</v>
      </c>
      <c r="B30" s="1" t="s">
        <v>66</v>
      </c>
      <c r="C30">
        <f>基础信息!C30</f>
        <v>7450785</v>
      </c>
      <c r="D30" s="6">
        <v>29</v>
      </c>
      <c r="E30">
        <f t="shared" si="0"/>
        <v>3.89220733117383</v>
      </c>
      <c r="F30">
        <f t="shared" si="1"/>
        <v>0.357165928958165</v>
      </c>
      <c r="G30" s="6">
        <v>1256</v>
      </c>
      <c r="H30">
        <f t="shared" si="2"/>
        <v>1.68572841653598</v>
      </c>
      <c r="I30">
        <f t="shared" si="3"/>
        <v>0.461180895185811</v>
      </c>
      <c r="J30" s="6">
        <v>4439</v>
      </c>
      <c r="K30">
        <f t="shared" si="6"/>
        <v>5.95776149761401</v>
      </c>
      <c r="L30">
        <f t="shared" si="4"/>
        <v>0.249529303384866</v>
      </c>
      <c r="M30">
        <f t="shared" si="5"/>
        <v>0.355958709176281</v>
      </c>
    </row>
    <row r="31" spans="1:13">
      <c r="A31" s="1">
        <v>30</v>
      </c>
      <c r="B31" s="1" t="s">
        <v>67</v>
      </c>
      <c r="C31">
        <f>基础信息!C31</f>
        <v>9404283</v>
      </c>
      <c r="D31" s="6">
        <v>79</v>
      </c>
      <c r="E31">
        <f t="shared" si="0"/>
        <v>8.40042776254181</v>
      </c>
      <c r="F31">
        <f t="shared" si="1"/>
        <v>0.811706031254816</v>
      </c>
      <c r="G31" s="6">
        <v>1120</v>
      </c>
      <c r="H31">
        <f t="shared" si="2"/>
        <v>1.19094672076542</v>
      </c>
      <c r="I31">
        <f t="shared" si="3"/>
        <v>0.290812312040859</v>
      </c>
      <c r="J31" s="6">
        <v>5443</v>
      </c>
      <c r="K31">
        <f t="shared" si="6"/>
        <v>5.78778839386267</v>
      </c>
      <c r="L31">
        <f t="shared" si="4"/>
        <v>0.238309065394429</v>
      </c>
      <c r="M31">
        <f t="shared" si="5"/>
        <v>0.446942469563368</v>
      </c>
    </row>
    <row r="32" spans="1:13">
      <c r="A32" s="1">
        <v>31</v>
      </c>
      <c r="B32" s="1" t="s">
        <v>68</v>
      </c>
      <c r="C32">
        <f>基础信息!C32</f>
        <v>10071722</v>
      </c>
      <c r="D32" s="6">
        <v>13</v>
      </c>
      <c r="E32">
        <f t="shared" si="0"/>
        <v>1.29074253638057</v>
      </c>
      <c r="F32">
        <f t="shared" si="1"/>
        <v>0.0948739465788446</v>
      </c>
      <c r="G32" s="6">
        <v>890</v>
      </c>
      <c r="H32">
        <f t="shared" si="2"/>
        <v>0.883662197983622</v>
      </c>
      <c r="I32">
        <f t="shared" si="3"/>
        <v>0.185004782748212</v>
      </c>
      <c r="J32" s="6">
        <v>10465</v>
      </c>
      <c r="K32">
        <f t="shared" si="6"/>
        <v>10.3904774178636</v>
      </c>
      <c r="L32">
        <f t="shared" si="4"/>
        <v>0.542141054723841</v>
      </c>
      <c r="M32">
        <f t="shared" si="5"/>
        <v>0.274006594683633</v>
      </c>
    </row>
    <row r="33" spans="1:13">
      <c r="A33" s="1">
        <v>32</v>
      </c>
      <c r="B33" s="1" t="s">
        <v>69</v>
      </c>
      <c r="C33">
        <f>基础信息!C33</f>
        <v>5163970</v>
      </c>
      <c r="D33" s="6">
        <v>4</v>
      </c>
      <c r="E33">
        <f t="shared" si="0"/>
        <v>0.774597838484732</v>
      </c>
      <c r="F33">
        <f t="shared" si="1"/>
        <v>0.0428337973995688</v>
      </c>
      <c r="G33" s="6">
        <v>900</v>
      </c>
      <c r="H33">
        <f t="shared" si="2"/>
        <v>1.74284513659065</v>
      </c>
      <c r="I33">
        <f t="shared" si="3"/>
        <v>0.480847941789964</v>
      </c>
      <c r="J33" s="6">
        <v>5789</v>
      </c>
      <c r="K33">
        <f t="shared" si="6"/>
        <v>11.2103672174703</v>
      </c>
      <c r="L33">
        <f t="shared" si="4"/>
        <v>0.596263492182988</v>
      </c>
      <c r="M33">
        <f t="shared" si="5"/>
        <v>0.373315077124174</v>
      </c>
    </row>
    <row r="34" spans="1:13">
      <c r="A34" s="1">
        <v>33</v>
      </c>
      <c r="B34" s="1" t="s">
        <v>70</v>
      </c>
      <c r="C34">
        <f>基础信息!C34</f>
        <v>12748262</v>
      </c>
      <c r="D34" s="6">
        <v>45</v>
      </c>
      <c r="E34">
        <f t="shared" si="0"/>
        <v>3.52989293756278</v>
      </c>
      <c r="F34">
        <f t="shared" si="1"/>
        <v>0.320635678487351</v>
      </c>
      <c r="G34" s="6">
        <v>2549</v>
      </c>
      <c r="H34">
        <f t="shared" si="2"/>
        <v>1.99948824396612</v>
      </c>
      <c r="I34">
        <f t="shared" si="3"/>
        <v>0.569218071386984</v>
      </c>
      <c r="J34" s="6">
        <v>5978</v>
      </c>
      <c r="K34">
        <f t="shared" si="6"/>
        <v>4.68926666238896</v>
      </c>
      <c r="L34">
        <f t="shared" si="4"/>
        <v>0.165793620345934</v>
      </c>
      <c r="M34">
        <f t="shared" si="5"/>
        <v>0.35188245674009</v>
      </c>
    </row>
    <row r="35" spans="1:1">
      <c r="A35" t="s">
        <v>155</v>
      </c>
    </row>
    <row r="36" spans="2:2">
      <c r="B36" s="16" t="s">
        <v>127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topLeftCell="A7" workbookViewId="0">
      <selection activeCell="I19" sqref="I19"/>
    </sheetView>
  </sheetViews>
  <sheetFormatPr defaultColWidth="8.83333333333333" defaultRowHeight="14" outlineLevelCol="7"/>
  <cols>
    <col min="3" max="3" width="18.6666666666667" customWidth="1"/>
    <col min="4" max="4" width="13.5" customWidth="1"/>
    <col min="6" max="6" width="14.5" customWidth="1"/>
    <col min="7" max="7" width="8.83333333333333" customWidth="1"/>
  </cols>
  <sheetData>
    <row r="1" spans="1:8">
      <c r="A1" s="1" t="s">
        <v>0</v>
      </c>
      <c r="B1" s="1" t="s">
        <v>6</v>
      </c>
      <c r="C1" s="1" t="s">
        <v>156</v>
      </c>
      <c r="D1" t="s">
        <v>157</v>
      </c>
      <c r="E1" t="s">
        <v>80</v>
      </c>
      <c r="F1" t="s">
        <v>158</v>
      </c>
      <c r="G1" t="s">
        <v>80</v>
      </c>
      <c r="H1" t="s">
        <v>135</v>
      </c>
    </row>
    <row r="2" spans="1:8">
      <c r="A2" s="1">
        <v>1</v>
      </c>
      <c r="B2" s="1" t="s">
        <v>38</v>
      </c>
      <c r="C2" s="1" t="s">
        <v>159</v>
      </c>
      <c r="D2">
        <v>95731</v>
      </c>
      <c r="E2">
        <f>(D2-MIN($D$2:$D$34))/(MAX($D$2:$D$34)-MIN($D$2:$D$34))</f>
        <v>0.115644317763131</v>
      </c>
      <c r="F2" s="12">
        <v>0.026</v>
      </c>
      <c r="G2" s="11">
        <f>(F2-MIN($F$2:$F$34))/(MAX($F$2:$F$34)-MIN($F$2:$F$34))</f>
        <v>0.080188679245283</v>
      </c>
      <c r="H2" s="11">
        <f>AVERAGE(G2,E2)</f>
        <v>0.097916498504207</v>
      </c>
    </row>
    <row r="3" spans="1:8">
      <c r="A3" s="1">
        <v>2</v>
      </c>
      <c r="B3" s="1" t="s">
        <v>39</v>
      </c>
      <c r="C3" s="1" t="s">
        <v>160</v>
      </c>
      <c r="D3">
        <v>67606</v>
      </c>
      <c r="E3">
        <f t="shared" ref="E3:E34" si="0">(D3-MIN($D$2:$D$34))/(MAX($D$2:$D$34)-MIN($D$2:$D$34))</f>
        <v>0.0796633847791378</v>
      </c>
      <c r="F3" s="12">
        <v>0.027</v>
      </c>
      <c r="G3" s="11">
        <f t="shared" ref="G3:G34" si="1">(F3-MIN($F$2:$F$34))/(MAX($F$2:$F$34)-MIN($F$2:$F$34))</f>
        <v>0.0849056603773585</v>
      </c>
      <c r="H3" s="11">
        <f t="shared" ref="H3:H34" si="2">AVERAGE(G3,E3)</f>
        <v>0.0822845225782482</v>
      </c>
    </row>
    <row r="4" spans="1:8">
      <c r="A4" s="1">
        <v>3</v>
      </c>
      <c r="B4" s="1" t="s">
        <v>40</v>
      </c>
      <c r="C4" s="1" t="s">
        <v>161</v>
      </c>
      <c r="D4">
        <v>5336</v>
      </c>
      <c r="E4">
        <f t="shared" si="0"/>
        <v>0</v>
      </c>
      <c r="F4" s="12">
        <v>0.045</v>
      </c>
      <c r="G4" s="11">
        <f t="shared" si="1"/>
        <v>0.169811320754717</v>
      </c>
      <c r="H4" s="11">
        <f t="shared" si="2"/>
        <v>0.0849056603773585</v>
      </c>
    </row>
    <row r="5" spans="1:8">
      <c r="A5" s="1">
        <v>4</v>
      </c>
      <c r="B5" s="1" t="s">
        <v>41</v>
      </c>
      <c r="C5" s="1" t="s">
        <v>162</v>
      </c>
      <c r="D5">
        <v>99655</v>
      </c>
      <c r="E5">
        <f t="shared" si="0"/>
        <v>0.120664377533058</v>
      </c>
      <c r="F5" s="12">
        <v>0.046</v>
      </c>
      <c r="G5" s="11">
        <f t="shared" si="1"/>
        <v>0.174528301886792</v>
      </c>
      <c r="H5" s="11">
        <f t="shared" si="2"/>
        <v>0.147596339709925</v>
      </c>
    </row>
    <row r="6" spans="1:8">
      <c r="A6" s="1">
        <v>5</v>
      </c>
      <c r="B6" s="1" t="s">
        <v>42</v>
      </c>
      <c r="C6" s="1" t="s">
        <v>163</v>
      </c>
      <c r="D6">
        <v>184000</v>
      </c>
      <c r="E6">
        <f t="shared" si="0"/>
        <v>0.228568796823187</v>
      </c>
      <c r="F6" s="12">
        <v>0.012</v>
      </c>
      <c r="G6" s="11">
        <f t="shared" si="1"/>
        <v>0.0141509433962264</v>
      </c>
      <c r="H6" s="11">
        <f t="shared" si="2"/>
        <v>0.121359870109707</v>
      </c>
    </row>
    <row r="7" spans="1:8">
      <c r="A7" s="1">
        <v>6</v>
      </c>
      <c r="B7" s="1" t="s">
        <v>43</v>
      </c>
      <c r="C7" s="1" t="s">
        <v>164</v>
      </c>
      <c r="D7">
        <v>79530</v>
      </c>
      <c r="E7">
        <f t="shared" si="0"/>
        <v>0.0949180210422893</v>
      </c>
      <c r="F7" s="12">
        <v>0.02</v>
      </c>
      <c r="G7" s="11">
        <f t="shared" si="1"/>
        <v>0.0518867924528302</v>
      </c>
      <c r="H7" s="11">
        <f t="shared" si="2"/>
        <v>0.0734024067475597</v>
      </c>
    </row>
    <row r="8" spans="1:8">
      <c r="A8" s="1">
        <v>7</v>
      </c>
      <c r="B8" s="1" t="s">
        <v>44</v>
      </c>
      <c r="C8" s="1" t="s">
        <v>165</v>
      </c>
      <c r="D8">
        <v>623000</v>
      </c>
      <c r="E8">
        <f t="shared" si="0"/>
        <v>0.790191181888893</v>
      </c>
      <c r="F8" s="13">
        <v>0.03</v>
      </c>
      <c r="G8" s="11">
        <f t="shared" si="1"/>
        <v>0.0990566037735849</v>
      </c>
      <c r="H8" s="11">
        <f t="shared" si="2"/>
        <v>0.444623892831239</v>
      </c>
    </row>
    <row r="9" spans="1:8">
      <c r="A9" s="1">
        <v>8</v>
      </c>
      <c r="B9" s="1" t="s">
        <v>45</v>
      </c>
      <c r="C9" s="1" t="s">
        <v>166</v>
      </c>
      <c r="D9">
        <v>707000</v>
      </c>
      <c r="E9">
        <f t="shared" si="0"/>
        <v>0.897654235067753</v>
      </c>
      <c r="F9" s="12">
        <v>0.123</v>
      </c>
      <c r="G9" s="11">
        <f t="shared" si="1"/>
        <v>0.537735849056604</v>
      </c>
      <c r="H9" s="11">
        <f t="shared" si="2"/>
        <v>0.717695042062178</v>
      </c>
    </row>
    <row r="10" spans="1:8">
      <c r="A10" s="1">
        <v>9</v>
      </c>
      <c r="B10" s="1" t="s">
        <v>46</v>
      </c>
      <c r="C10" s="1" t="s">
        <v>167</v>
      </c>
      <c r="D10">
        <v>415000</v>
      </c>
      <c r="E10">
        <f t="shared" si="0"/>
        <v>0.524092193065051</v>
      </c>
      <c r="F10" s="12">
        <v>0.014</v>
      </c>
      <c r="G10" s="11">
        <f t="shared" si="1"/>
        <v>0.0235849056603774</v>
      </c>
      <c r="H10" s="11">
        <f t="shared" si="2"/>
        <v>0.273838549362714</v>
      </c>
    </row>
    <row r="11" spans="1:8">
      <c r="A11" s="1">
        <v>10</v>
      </c>
      <c r="B11" s="1" t="s">
        <v>47</v>
      </c>
      <c r="C11" s="1" t="s">
        <v>168</v>
      </c>
      <c r="D11">
        <v>241000</v>
      </c>
      <c r="E11">
        <f t="shared" si="0"/>
        <v>0.301490154337413</v>
      </c>
      <c r="F11" s="12">
        <v>0.039</v>
      </c>
      <c r="G11" s="11">
        <f t="shared" si="1"/>
        <v>0.141509433962264</v>
      </c>
      <c r="H11" s="11">
        <f t="shared" si="2"/>
        <v>0.221499794149839</v>
      </c>
    </row>
    <row r="12" spans="1:8">
      <c r="A12" s="1">
        <v>11</v>
      </c>
      <c r="B12" s="1" t="s">
        <v>48</v>
      </c>
      <c r="C12" s="1" t="s">
        <v>169</v>
      </c>
      <c r="D12">
        <v>316000</v>
      </c>
      <c r="E12">
        <f t="shared" si="0"/>
        <v>0.397439308961395</v>
      </c>
      <c r="F12" s="12">
        <v>0.033</v>
      </c>
      <c r="G12" s="11">
        <f t="shared" si="1"/>
        <v>0.113207547169811</v>
      </c>
      <c r="H12" s="11">
        <f t="shared" si="2"/>
        <v>0.255323428065603</v>
      </c>
    </row>
    <row r="13" spans="1:8">
      <c r="A13" s="1">
        <v>12</v>
      </c>
      <c r="B13" s="1" t="s">
        <v>49</v>
      </c>
      <c r="C13" s="1" t="s">
        <v>170</v>
      </c>
      <c r="D13">
        <v>291000</v>
      </c>
      <c r="E13">
        <f t="shared" si="0"/>
        <v>0.365456257420068</v>
      </c>
      <c r="F13" s="12">
        <v>0.048</v>
      </c>
      <c r="G13" s="11">
        <f t="shared" si="1"/>
        <v>0.183962264150943</v>
      </c>
      <c r="H13" s="11">
        <f t="shared" si="2"/>
        <v>0.274709260785506</v>
      </c>
    </row>
    <row r="14" spans="1:8">
      <c r="A14" s="1">
        <v>13</v>
      </c>
      <c r="B14" s="1" t="s">
        <v>50</v>
      </c>
      <c r="C14" s="1" t="s">
        <v>171</v>
      </c>
      <c r="D14">
        <v>665000</v>
      </c>
      <c r="E14">
        <f t="shared" si="0"/>
        <v>0.843922708478323</v>
      </c>
      <c r="F14" s="12">
        <v>0.014</v>
      </c>
      <c r="G14" s="11">
        <f t="shared" si="1"/>
        <v>0.0235849056603774</v>
      </c>
      <c r="H14" s="11">
        <f t="shared" si="2"/>
        <v>0.43375380706935</v>
      </c>
    </row>
    <row r="15" spans="1:8">
      <c r="A15" s="1">
        <v>14</v>
      </c>
      <c r="B15" s="1" t="s">
        <v>51</v>
      </c>
      <c r="C15" s="1" t="s">
        <v>172</v>
      </c>
      <c r="D15">
        <v>605000</v>
      </c>
      <c r="E15">
        <f t="shared" si="0"/>
        <v>0.767163384779138</v>
      </c>
      <c r="F15" s="12">
        <v>0.021</v>
      </c>
      <c r="G15" s="11">
        <f t="shared" si="1"/>
        <v>0.0566037735849057</v>
      </c>
      <c r="H15" s="11">
        <f t="shared" si="2"/>
        <v>0.411883579182022</v>
      </c>
    </row>
    <row r="16" spans="1:8">
      <c r="A16" s="1">
        <v>15</v>
      </c>
      <c r="B16" s="1" t="s">
        <v>52</v>
      </c>
      <c r="C16" s="1" t="s">
        <v>173</v>
      </c>
      <c r="D16">
        <v>293000</v>
      </c>
      <c r="E16">
        <f t="shared" si="0"/>
        <v>0.368014901543374</v>
      </c>
      <c r="F16" s="12">
        <v>0.011</v>
      </c>
      <c r="G16" s="11">
        <f t="shared" si="1"/>
        <v>0.00943396226415094</v>
      </c>
      <c r="H16" s="11">
        <f t="shared" si="2"/>
        <v>0.188724431903763</v>
      </c>
    </row>
    <row r="17" spans="1:8">
      <c r="A17" s="1">
        <v>16</v>
      </c>
      <c r="B17" s="1" t="s">
        <v>53</v>
      </c>
      <c r="C17" s="1" t="s">
        <v>174</v>
      </c>
      <c r="D17">
        <v>787000</v>
      </c>
      <c r="E17">
        <f t="shared" si="0"/>
        <v>1</v>
      </c>
      <c r="F17" s="12">
        <v>0.093</v>
      </c>
      <c r="G17" s="11">
        <f t="shared" si="1"/>
        <v>0.39622641509434</v>
      </c>
      <c r="H17" s="11">
        <f t="shared" si="2"/>
        <v>0.69811320754717</v>
      </c>
    </row>
    <row r="18" spans="1:8">
      <c r="A18" s="1">
        <v>17</v>
      </c>
      <c r="B18" s="1" t="s">
        <v>54</v>
      </c>
      <c r="C18" s="1" t="s">
        <v>175</v>
      </c>
      <c r="D18">
        <v>83015</v>
      </c>
      <c r="E18">
        <f t="shared" si="0"/>
        <v>0.0993764584271503</v>
      </c>
      <c r="F18" s="12">
        <v>0.075</v>
      </c>
      <c r="G18" s="11">
        <f t="shared" si="1"/>
        <v>0.311320754716981</v>
      </c>
      <c r="H18" s="11">
        <f t="shared" si="2"/>
        <v>0.205348606572066</v>
      </c>
    </row>
    <row r="19" spans="1:8">
      <c r="A19" s="1">
        <v>18</v>
      </c>
      <c r="B19" s="1" t="s">
        <v>55</v>
      </c>
      <c r="C19" s="1" t="s">
        <v>176</v>
      </c>
      <c r="D19" s="14">
        <v>200007</v>
      </c>
      <c r="E19">
        <f t="shared" si="0"/>
        <v>0.249046905064068</v>
      </c>
      <c r="F19" s="12">
        <v>0.013</v>
      </c>
      <c r="G19" s="11">
        <f t="shared" si="1"/>
        <v>0.0188679245283019</v>
      </c>
      <c r="H19" s="11">
        <f t="shared" si="2"/>
        <v>0.133957414796185</v>
      </c>
    </row>
    <row r="20" spans="1:8">
      <c r="A20" s="1">
        <v>19</v>
      </c>
      <c r="B20" s="1" t="s">
        <v>56</v>
      </c>
      <c r="C20" s="1" t="s">
        <v>177</v>
      </c>
      <c r="D20">
        <v>772000</v>
      </c>
      <c r="E20">
        <f t="shared" si="0"/>
        <v>0.980810169075204</v>
      </c>
      <c r="F20" s="12">
        <v>0.02</v>
      </c>
      <c r="G20" s="11">
        <f t="shared" si="1"/>
        <v>0.0518867924528302</v>
      </c>
      <c r="H20" s="11">
        <f t="shared" si="2"/>
        <v>0.516348480764017</v>
      </c>
    </row>
    <row r="21" spans="1:8">
      <c r="A21" s="1">
        <v>20</v>
      </c>
      <c r="B21" s="1" t="s">
        <v>57</v>
      </c>
      <c r="C21" s="1" t="s">
        <v>178</v>
      </c>
      <c r="D21">
        <v>135000</v>
      </c>
      <c r="E21">
        <f t="shared" si="0"/>
        <v>0.165882015802186</v>
      </c>
      <c r="F21" s="12">
        <v>0.009</v>
      </c>
      <c r="G21" s="11">
        <f t="shared" si="1"/>
        <v>0</v>
      </c>
      <c r="H21" s="11">
        <f t="shared" si="2"/>
        <v>0.0829410079010931</v>
      </c>
    </row>
    <row r="22" spans="1:8">
      <c r="A22" s="1">
        <v>21</v>
      </c>
      <c r="B22" s="1" t="s">
        <v>58</v>
      </c>
      <c r="C22" s="1" t="s">
        <v>179</v>
      </c>
      <c r="D22">
        <v>74975</v>
      </c>
      <c r="E22">
        <f t="shared" si="0"/>
        <v>0.0890907090514595</v>
      </c>
      <c r="F22" s="12">
        <v>0.066</v>
      </c>
      <c r="G22" s="11">
        <f t="shared" si="1"/>
        <v>0.268867924528302</v>
      </c>
      <c r="H22" s="11">
        <f t="shared" si="2"/>
        <v>0.178979316789881</v>
      </c>
    </row>
    <row r="23" spans="1:8">
      <c r="A23" s="1">
        <v>22</v>
      </c>
      <c r="B23" s="1" t="s">
        <v>59</v>
      </c>
      <c r="C23" s="1" t="s">
        <v>180</v>
      </c>
      <c r="D23">
        <v>15100</v>
      </c>
      <c r="E23">
        <f t="shared" si="0"/>
        <v>0.0124913006099808</v>
      </c>
      <c r="F23" s="12">
        <v>0.221</v>
      </c>
      <c r="G23" s="11">
        <f t="shared" si="1"/>
        <v>1</v>
      </c>
      <c r="H23" s="11">
        <f t="shared" si="2"/>
        <v>0.50624565030499</v>
      </c>
    </row>
    <row r="24" spans="1:8">
      <c r="A24" s="1">
        <v>23</v>
      </c>
      <c r="B24" s="1" t="s">
        <v>60</v>
      </c>
      <c r="C24" s="1" t="s">
        <v>181</v>
      </c>
      <c r="D24">
        <v>331000</v>
      </c>
      <c r="E24">
        <f t="shared" si="0"/>
        <v>0.416629139886191</v>
      </c>
      <c r="F24" s="13">
        <v>0.01</v>
      </c>
      <c r="G24" s="11">
        <f t="shared" si="1"/>
        <v>0.00471698113207548</v>
      </c>
      <c r="H24" s="11">
        <f t="shared" si="2"/>
        <v>0.210673060509133</v>
      </c>
    </row>
    <row r="25" spans="1:8">
      <c r="A25" s="1">
        <v>24</v>
      </c>
      <c r="B25" s="1" t="s">
        <v>61</v>
      </c>
      <c r="C25" s="1" t="s">
        <v>182</v>
      </c>
      <c r="D25">
        <v>9941</v>
      </c>
      <c r="E25">
        <f t="shared" si="0"/>
        <v>0.00589127809391247</v>
      </c>
      <c r="F25" s="12">
        <v>0.019</v>
      </c>
      <c r="G25" s="11">
        <f t="shared" si="1"/>
        <v>0.0471698113207547</v>
      </c>
      <c r="H25" s="11">
        <f t="shared" si="2"/>
        <v>0.0265305447073336</v>
      </c>
    </row>
    <row r="26" spans="1:8">
      <c r="A26" s="1">
        <v>25</v>
      </c>
      <c r="B26" s="1" t="s">
        <v>62</v>
      </c>
      <c r="C26" s="1" t="s">
        <v>183</v>
      </c>
      <c r="D26">
        <v>645000</v>
      </c>
      <c r="E26">
        <f t="shared" si="0"/>
        <v>0.818336267245261</v>
      </c>
      <c r="F26" s="12">
        <v>0.011</v>
      </c>
      <c r="G26" s="11">
        <f t="shared" si="1"/>
        <v>0.00943396226415094</v>
      </c>
      <c r="H26" s="11">
        <f t="shared" si="2"/>
        <v>0.413885114754706</v>
      </c>
    </row>
    <row r="27" spans="1:8">
      <c r="A27" s="1">
        <v>26</v>
      </c>
      <c r="B27" s="1" t="s">
        <v>63</v>
      </c>
      <c r="C27" s="1" t="s">
        <v>184</v>
      </c>
      <c r="D27" s="14">
        <v>210000</v>
      </c>
      <c r="E27">
        <f t="shared" si="0"/>
        <v>0.261831170426168</v>
      </c>
      <c r="F27" s="12">
        <v>0.037</v>
      </c>
      <c r="G27" s="11">
        <f t="shared" si="1"/>
        <v>0.132075471698113</v>
      </c>
      <c r="H27" s="11">
        <f t="shared" si="2"/>
        <v>0.19695332106214</v>
      </c>
    </row>
    <row r="28" spans="1:8">
      <c r="A28" s="1">
        <v>27</v>
      </c>
      <c r="B28" s="1" t="s">
        <v>64</v>
      </c>
      <c r="C28" s="1" t="s">
        <v>185</v>
      </c>
      <c r="D28">
        <v>26784</v>
      </c>
      <c r="E28">
        <f t="shared" si="0"/>
        <v>0.0274388995783354</v>
      </c>
      <c r="F28" s="13">
        <v>0.01</v>
      </c>
      <c r="G28" s="11">
        <f t="shared" si="1"/>
        <v>0.00471698113207548</v>
      </c>
      <c r="H28" s="11">
        <f t="shared" si="2"/>
        <v>0.0160779403552055</v>
      </c>
    </row>
    <row r="29" spans="1:8">
      <c r="A29" s="1">
        <v>28</v>
      </c>
      <c r="B29" s="1" t="s">
        <v>65</v>
      </c>
      <c r="C29" s="1" t="s">
        <v>186</v>
      </c>
      <c r="D29">
        <v>380000</v>
      </c>
      <c r="E29">
        <f t="shared" si="0"/>
        <v>0.479315920907193</v>
      </c>
      <c r="F29" s="12">
        <v>0.171</v>
      </c>
      <c r="G29" s="11">
        <f t="shared" si="1"/>
        <v>0.764150943396226</v>
      </c>
      <c r="H29" s="11">
        <f t="shared" si="2"/>
        <v>0.62173343215171</v>
      </c>
    </row>
    <row r="30" spans="1:8">
      <c r="A30" s="1">
        <v>29</v>
      </c>
      <c r="B30" s="1" t="s">
        <v>66</v>
      </c>
      <c r="C30" s="1" t="s">
        <v>187</v>
      </c>
      <c r="D30">
        <v>472000</v>
      </c>
      <c r="E30">
        <f t="shared" si="0"/>
        <v>0.597013550579277</v>
      </c>
      <c r="F30" s="12">
        <v>0.091</v>
      </c>
      <c r="G30" s="11">
        <f t="shared" si="1"/>
        <v>0.386792452830189</v>
      </c>
      <c r="H30" s="11">
        <f t="shared" si="2"/>
        <v>0.491903001704733</v>
      </c>
    </row>
    <row r="31" spans="1:8">
      <c r="A31" s="1">
        <v>30</v>
      </c>
      <c r="B31" s="1" t="s">
        <v>67</v>
      </c>
      <c r="C31" s="1" t="s">
        <v>188</v>
      </c>
      <c r="D31">
        <v>680000</v>
      </c>
      <c r="E31">
        <f t="shared" si="0"/>
        <v>0.863112539403119</v>
      </c>
      <c r="F31" s="12">
        <v>0.159</v>
      </c>
      <c r="G31" s="11">
        <f t="shared" si="1"/>
        <v>0.707547169811321</v>
      </c>
      <c r="H31" s="11">
        <f t="shared" si="2"/>
        <v>0.78532985460722</v>
      </c>
    </row>
    <row r="32" spans="1:8">
      <c r="A32" s="1">
        <v>31</v>
      </c>
      <c r="B32" s="1" t="s">
        <v>68</v>
      </c>
      <c r="C32" s="1" t="s">
        <v>189</v>
      </c>
      <c r="D32">
        <v>386000</v>
      </c>
      <c r="E32">
        <f t="shared" si="0"/>
        <v>0.486991853277111</v>
      </c>
      <c r="F32" s="13">
        <v>0.08</v>
      </c>
      <c r="G32" s="11">
        <f t="shared" si="1"/>
        <v>0.334905660377359</v>
      </c>
      <c r="H32" s="11">
        <f t="shared" si="2"/>
        <v>0.410948756827235</v>
      </c>
    </row>
    <row r="33" spans="1:8">
      <c r="A33" s="1">
        <v>32</v>
      </c>
      <c r="B33" s="1" t="s">
        <v>69</v>
      </c>
      <c r="C33" s="1" t="s">
        <v>190</v>
      </c>
      <c r="D33">
        <v>516000</v>
      </c>
      <c r="E33">
        <f t="shared" si="0"/>
        <v>0.653303721292013</v>
      </c>
      <c r="F33" s="12">
        <v>0.124</v>
      </c>
      <c r="G33" s="11">
        <f t="shared" si="1"/>
        <v>0.542452830188679</v>
      </c>
      <c r="H33" s="11">
        <f t="shared" si="2"/>
        <v>0.597878275740346</v>
      </c>
    </row>
    <row r="34" spans="1:8">
      <c r="A34" s="1">
        <v>33</v>
      </c>
      <c r="B34" s="1" t="s">
        <v>70</v>
      </c>
      <c r="C34" s="1" t="s">
        <v>191</v>
      </c>
      <c r="D34">
        <v>647000</v>
      </c>
      <c r="E34">
        <f t="shared" si="0"/>
        <v>0.820894911368568</v>
      </c>
      <c r="F34" s="13">
        <v>0.18</v>
      </c>
      <c r="G34" s="11">
        <f t="shared" si="1"/>
        <v>0.806603773584906</v>
      </c>
      <c r="H34" s="11">
        <f t="shared" si="2"/>
        <v>0.813749342476737</v>
      </c>
    </row>
    <row r="35" spans="1:1">
      <c r="A35" t="s">
        <v>192</v>
      </c>
    </row>
    <row r="36" spans="1:1">
      <c r="A36" t="s">
        <v>193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zoomScale="141" zoomScaleNormal="141" workbookViewId="0">
      <selection activeCell="E37" sqref="E37"/>
    </sheetView>
  </sheetViews>
  <sheetFormatPr defaultColWidth="8.83333333333333" defaultRowHeight="14" outlineLevelCol="5"/>
  <cols>
    <col min="1" max="1" width="9" customWidth="1"/>
    <col min="3" max="3" width="10" customWidth="1"/>
    <col min="4" max="6" width="9" customWidth="1"/>
  </cols>
  <sheetData>
    <row r="1" spans="1:6">
      <c r="A1" s="1" t="s">
        <v>0</v>
      </c>
      <c r="B1" s="1" t="s">
        <v>6</v>
      </c>
      <c r="C1" t="s">
        <v>75</v>
      </c>
      <c r="D1" s="2" t="s">
        <v>28</v>
      </c>
      <c r="E1" t="s">
        <v>79</v>
      </c>
      <c r="F1" t="s">
        <v>80</v>
      </c>
    </row>
    <row r="2" spans="1:6">
      <c r="A2" s="1">
        <v>1</v>
      </c>
      <c r="B2" s="1" t="s">
        <v>38</v>
      </c>
      <c r="C2">
        <f>基础信息!C2</f>
        <v>11235086</v>
      </c>
      <c r="D2" s="2">
        <v>393</v>
      </c>
      <c r="E2">
        <f>D2*10000/C2</f>
        <v>0.349797055403047</v>
      </c>
      <c r="F2">
        <f>(E2-MIN($E$2:$E$34))/(MAX($E$2:$E$34)-MIN($E$2:$E$34))</f>
        <v>0.273261299289714</v>
      </c>
    </row>
    <row r="3" spans="1:6">
      <c r="A3" s="1">
        <v>2</v>
      </c>
      <c r="B3" s="1" t="s">
        <v>39</v>
      </c>
      <c r="C3">
        <f>基础信息!C3</f>
        <v>5304061</v>
      </c>
      <c r="D3" s="2">
        <v>222</v>
      </c>
      <c r="E3">
        <f t="shared" ref="E3:E34" si="0">D3*10000/C3</f>
        <v>0.418547222590389</v>
      </c>
      <c r="F3">
        <f t="shared" ref="F3:F34" si="1">(E3-MIN($E$2:$E$34))/(MAX($E$2:$E$34)-MIN($E$2:$E$34))</f>
        <v>0.415023154068145</v>
      </c>
    </row>
    <row r="4" spans="1:6">
      <c r="A4" s="1">
        <v>3</v>
      </c>
      <c r="B4" s="1" t="s">
        <v>40</v>
      </c>
      <c r="C4">
        <f>基础信息!C4</f>
        <v>3446100</v>
      </c>
      <c r="D4" s="2">
        <v>242</v>
      </c>
      <c r="E4">
        <f t="shared" si="0"/>
        <v>0.702243115405821</v>
      </c>
      <c r="F4">
        <f t="shared" si="1"/>
        <v>1</v>
      </c>
    </row>
    <row r="5" spans="1:6">
      <c r="A5" s="1">
        <v>4</v>
      </c>
      <c r="B5" s="1" t="s">
        <v>41</v>
      </c>
      <c r="C5">
        <f>基础信息!C5</f>
        <v>9070093</v>
      </c>
      <c r="D5" s="2">
        <v>250</v>
      </c>
      <c r="E5">
        <f t="shared" si="0"/>
        <v>0.275631131896884</v>
      </c>
      <c r="F5">
        <f t="shared" si="1"/>
        <v>0.120332232965568</v>
      </c>
    </row>
    <row r="6" spans="1:6">
      <c r="A6" s="1">
        <v>5</v>
      </c>
      <c r="B6" s="1" t="s">
        <v>42</v>
      </c>
      <c r="C6">
        <f>基础信息!C6</f>
        <v>9066906</v>
      </c>
      <c r="D6" s="2">
        <v>197</v>
      </c>
      <c r="E6">
        <f t="shared" si="0"/>
        <v>0.21727367637869</v>
      </c>
      <c r="F6">
        <f t="shared" si="1"/>
        <v>0</v>
      </c>
    </row>
    <row r="7" spans="1:6">
      <c r="A7" s="1">
        <v>6</v>
      </c>
      <c r="B7" s="1" t="s">
        <v>43</v>
      </c>
      <c r="C7">
        <f>基础信息!C7</f>
        <v>10009854</v>
      </c>
      <c r="D7" s="2">
        <v>243</v>
      </c>
      <c r="E7">
        <f t="shared" si="0"/>
        <v>0.242760783523916</v>
      </c>
      <c r="F7">
        <f t="shared" si="1"/>
        <v>0.052554047934142</v>
      </c>
    </row>
    <row r="8" spans="1:6">
      <c r="A8" s="1">
        <v>7</v>
      </c>
      <c r="B8" s="1" t="s">
        <v>44</v>
      </c>
      <c r="C8">
        <f>基础信息!C8</f>
        <v>9314685</v>
      </c>
      <c r="D8" s="2">
        <v>537</v>
      </c>
      <c r="E8">
        <f t="shared" si="0"/>
        <v>0.576509028485665</v>
      </c>
      <c r="F8">
        <f t="shared" si="1"/>
        <v>0.740738123267348</v>
      </c>
    </row>
    <row r="9" spans="1:6">
      <c r="A9" s="1">
        <v>8</v>
      </c>
      <c r="B9" s="1" t="s">
        <v>45</v>
      </c>
      <c r="C9">
        <f>基础信息!C9</f>
        <v>11936010</v>
      </c>
      <c r="D9" s="2">
        <v>524</v>
      </c>
      <c r="E9">
        <f t="shared" si="0"/>
        <v>0.439007675094106</v>
      </c>
      <c r="F9">
        <f t="shared" si="1"/>
        <v>0.457212312512359</v>
      </c>
    </row>
    <row r="10" spans="1:6">
      <c r="A10" s="1">
        <v>9</v>
      </c>
      <c r="B10" s="1" t="s">
        <v>46</v>
      </c>
      <c r="C10">
        <f>基础信息!C10</f>
        <v>9369881</v>
      </c>
      <c r="D10" s="2">
        <v>348</v>
      </c>
      <c r="E10">
        <f t="shared" si="0"/>
        <v>0.371402795830598</v>
      </c>
      <c r="F10">
        <f t="shared" si="1"/>
        <v>0.317812024941402</v>
      </c>
    </row>
    <row r="11" spans="1:6">
      <c r="A11" s="1">
        <v>10</v>
      </c>
      <c r="B11" s="1" t="s">
        <v>47</v>
      </c>
      <c r="C11">
        <f>基础信息!C11</f>
        <v>8291268</v>
      </c>
      <c r="D11" s="2">
        <v>370</v>
      </c>
      <c r="E11">
        <f t="shared" si="0"/>
        <v>0.446252611783867</v>
      </c>
      <c r="F11">
        <f t="shared" si="1"/>
        <v>0.47215126764383</v>
      </c>
    </row>
    <row r="12" spans="1:6">
      <c r="A12" s="1">
        <v>11</v>
      </c>
      <c r="B12" s="1" t="s">
        <v>48</v>
      </c>
      <c r="C12">
        <f>基础信息!C12</f>
        <v>6255007</v>
      </c>
      <c r="D12" s="2">
        <v>265</v>
      </c>
      <c r="E12">
        <f t="shared" si="0"/>
        <v>0.423660597022513</v>
      </c>
      <c r="F12">
        <f t="shared" si="1"/>
        <v>0.425566858517609</v>
      </c>
    </row>
    <row r="13" spans="1:6">
      <c r="A13" s="1">
        <v>12</v>
      </c>
      <c r="B13" s="1" t="s">
        <v>49</v>
      </c>
      <c r="C13">
        <f>基础信息!C13</f>
        <v>9202432</v>
      </c>
      <c r="D13" s="2">
        <v>396</v>
      </c>
      <c r="E13">
        <f t="shared" si="0"/>
        <v>0.430321028180377</v>
      </c>
      <c r="F13">
        <f t="shared" si="1"/>
        <v>0.439300571658842</v>
      </c>
    </row>
    <row r="14" spans="1:6">
      <c r="A14" s="1">
        <v>13</v>
      </c>
      <c r="B14" s="1" t="s">
        <v>50</v>
      </c>
      <c r="C14">
        <f>基础信息!C14</f>
        <v>12600574</v>
      </c>
      <c r="D14" s="2">
        <v>468</v>
      </c>
      <c r="E14">
        <f t="shared" si="0"/>
        <v>0.371411651564445</v>
      </c>
      <c r="F14">
        <f t="shared" si="1"/>
        <v>0.317830285337076</v>
      </c>
    </row>
    <row r="15" spans="1:6">
      <c r="A15" s="1">
        <v>14</v>
      </c>
      <c r="B15" s="1" t="s">
        <v>51</v>
      </c>
      <c r="C15">
        <f>基础信息!C15</f>
        <v>12326518</v>
      </c>
      <c r="D15" s="2">
        <v>532</v>
      </c>
      <c r="E15">
        <f t="shared" si="0"/>
        <v>0.431589845567094</v>
      </c>
      <c r="F15">
        <f t="shared" si="1"/>
        <v>0.441916854840031</v>
      </c>
    </row>
    <row r="16" spans="1:6">
      <c r="A16" s="1">
        <v>15</v>
      </c>
      <c r="B16" s="1" t="s">
        <v>52</v>
      </c>
      <c r="C16">
        <f>基础信息!C16</f>
        <v>10047914</v>
      </c>
      <c r="D16" s="2">
        <v>380</v>
      </c>
      <c r="E16">
        <f t="shared" si="0"/>
        <v>0.378187950255148</v>
      </c>
      <c r="F16">
        <f t="shared" si="1"/>
        <v>0.3318029156626</v>
      </c>
    </row>
    <row r="17" spans="1:6">
      <c r="A17" s="1">
        <v>16</v>
      </c>
      <c r="B17" s="1" t="s">
        <v>53</v>
      </c>
      <c r="C17">
        <f>基础信息!C17</f>
        <v>18676605</v>
      </c>
      <c r="D17" s="2">
        <v>566</v>
      </c>
      <c r="E17">
        <f t="shared" si="0"/>
        <v>0.303052937083587</v>
      </c>
      <c r="F17">
        <f t="shared" si="1"/>
        <v>0.176875600402726</v>
      </c>
    </row>
    <row r="18" spans="1:6">
      <c r="A18" s="1">
        <v>17</v>
      </c>
      <c r="B18" s="1" t="s">
        <v>54</v>
      </c>
      <c r="C18">
        <f>基础信息!C18</f>
        <v>8741584</v>
      </c>
      <c r="D18" s="2">
        <v>299</v>
      </c>
      <c r="E18">
        <f t="shared" si="0"/>
        <v>0.34204327270664</v>
      </c>
      <c r="F18">
        <f t="shared" si="1"/>
        <v>0.25727311101962</v>
      </c>
    </row>
    <row r="19" spans="1:6">
      <c r="A19" s="1">
        <v>18</v>
      </c>
      <c r="B19" s="1" t="s">
        <v>55</v>
      </c>
      <c r="C19">
        <f>基础信息!C19</f>
        <v>2873358</v>
      </c>
      <c r="D19" s="2">
        <v>110</v>
      </c>
      <c r="E19">
        <f t="shared" si="0"/>
        <v>0.382827339997313</v>
      </c>
      <c r="F19">
        <f t="shared" si="1"/>
        <v>0.341369270506469</v>
      </c>
    </row>
    <row r="20" spans="1:6">
      <c r="A20" s="1">
        <v>19</v>
      </c>
      <c r="B20" s="1" t="s">
        <v>56</v>
      </c>
      <c r="C20">
        <f>基础信息!C20</f>
        <v>20937757</v>
      </c>
      <c r="D20" s="2">
        <v>782</v>
      </c>
      <c r="E20">
        <f t="shared" si="0"/>
        <v>0.373487952888172</v>
      </c>
      <c r="F20">
        <f t="shared" si="1"/>
        <v>0.322111588769088</v>
      </c>
    </row>
    <row r="21" spans="1:6">
      <c r="A21" s="1">
        <v>20</v>
      </c>
      <c r="B21" s="1" t="s">
        <v>57</v>
      </c>
      <c r="C21">
        <f>基础信息!C21</f>
        <v>5987018</v>
      </c>
      <c r="D21" s="2">
        <v>194</v>
      </c>
      <c r="E21">
        <f t="shared" si="0"/>
        <v>0.324034435841015</v>
      </c>
      <c r="F21">
        <f t="shared" si="1"/>
        <v>0.220139148719333</v>
      </c>
    </row>
    <row r="22" spans="1:6">
      <c r="A22" s="1">
        <v>21</v>
      </c>
      <c r="B22" s="1" t="s">
        <v>58</v>
      </c>
      <c r="C22">
        <f>基础信息!C22</f>
        <v>8460088</v>
      </c>
      <c r="D22" s="2">
        <v>275</v>
      </c>
      <c r="E22">
        <f t="shared" si="0"/>
        <v>0.325055720460591</v>
      </c>
      <c r="F22">
        <f t="shared" si="1"/>
        <v>0.222245022899003</v>
      </c>
    </row>
    <row r="23" spans="1:6">
      <c r="A23" s="1">
        <v>22</v>
      </c>
      <c r="B23" s="1" t="s">
        <v>59</v>
      </c>
      <c r="C23">
        <f>基础信息!C23</f>
        <v>867891</v>
      </c>
      <c r="D23" s="3">
        <v>34</v>
      </c>
      <c r="E23">
        <f t="shared" si="0"/>
        <v>0.391754264072332</v>
      </c>
      <c r="F23">
        <f t="shared" si="1"/>
        <v>0.359776459406715</v>
      </c>
    </row>
    <row r="24" spans="1:6">
      <c r="A24" s="1">
        <v>23</v>
      </c>
      <c r="B24" s="1" t="s">
        <v>60</v>
      </c>
      <c r="C24">
        <f>基础信息!C24</f>
        <v>12952907</v>
      </c>
      <c r="D24" s="2">
        <v>439</v>
      </c>
      <c r="E24">
        <f t="shared" si="0"/>
        <v>0.338920058640118</v>
      </c>
      <c r="F24">
        <f t="shared" si="1"/>
        <v>0.250833088586894</v>
      </c>
    </row>
    <row r="25" spans="1:6">
      <c r="A25" s="1">
        <v>24</v>
      </c>
      <c r="B25" s="1" t="s">
        <v>61</v>
      </c>
      <c r="C25">
        <f>基础信息!C25</f>
        <v>4359446</v>
      </c>
      <c r="D25" s="2">
        <v>195</v>
      </c>
      <c r="E25">
        <f t="shared" si="0"/>
        <v>0.447304542824937</v>
      </c>
      <c r="F25">
        <f t="shared" si="1"/>
        <v>0.47432033430333</v>
      </c>
    </row>
    <row r="26" spans="1:6">
      <c r="A26" s="1">
        <v>25</v>
      </c>
      <c r="B26" s="1" t="s">
        <v>62</v>
      </c>
      <c r="C26">
        <f>基础信息!C26</f>
        <v>2467965</v>
      </c>
      <c r="D26" s="2">
        <v>89</v>
      </c>
      <c r="E26">
        <f t="shared" si="0"/>
        <v>0.360620997461471</v>
      </c>
      <c r="F26">
        <f t="shared" si="1"/>
        <v>0.295580111955801</v>
      </c>
    </row>
    <row r="27" spans="1:6">
      <c r="A27" s="1">
        <v>26</v>
      </c>
      <c r="B27" s="1" t="s">
        <v>63</v>
      </c>
      <c r="C27">
        <f>基础信息!C27</f>
        <v>2859074</v>
      </c>
      <c r="D27" s="3">
        <v>129</v>
      </c>
      <c r="E27">
        <f t="shared" si="0"/>
        <v>0.451195037274306</v>
      </c>
      <c r="F27">
        <f t="shared" si="1"/>
        <v>0.482342477837103</v>
      </c>
    </row>
    <row r="28" spans="1:6">
      <c r="A28" s="1">
        <v>27</v>
      </c>
      <c r="B28" s="1" t="s">
        <v>64</v>
      </c>
      <c r="C28">
        <f>基础信息!C28</f>
        <v>4054369</v>
      </c>
      <c r="D28" s="2">
        <v>200</v>
      </c>
      <c r="E28">
        <f t="shared" si="0"/>
        <v>0.493295010888254</v>
      </c>
      <c r="F28">
        <f t="shared" si="1"/>
        <v>0.569152017214269</v>
      </c>
    </row>
    <row r="29" spans="1:6">
      <c r="A29" s="1">
        <v>28</v>
      </c>
      <c r="B29" s="1" t="s">
        <v>65</v>
      </c>
      <c r="C29">
        <f>基础信息!C29</f>
        <v>17560061</v>
      </c>
      <c r="D29" s="2">
        <v>533</v>
      </c>
      <c r="E29">
        <f t="shared" si="0"/>
        <v>0.303529697305721</v>
      </c>
      <c r="F29">
        <f t="shared" si="1"/>
        <v>0.177858673115701</v>
      </c>
    </row>
    <row r="30" spans="1:6">
      <c r="A30" s="1">
        <v>29</v>
      </c>
      <c r="B30" s="1" t="s">
        <v>66</v>
      </c>
      <c r="C30">
        <f>基础信息!C30</f>
        <v>7450785</v>
      </c>
      <c r="D30" s="2">
        <v>200</v>
      </c>
      <c r="E30">
        <f t="shared" si="0"/>
        <v>0.268428091805092</v>
      </c>
      <c r="F30">
        <f t="shared" si="1"/>
        <v>0.105479668015824</v>
      </c>
    </row>
    <row r="31" spans="1:6">
      <c r="A31" s="1">
        <v>30</v>
      </c>
      <c r="B31" s="1" t="s">
        <v>67</v>
      </c>
      <c r="C31">
        <f>基础信息!C31</f>
        <v>9404283</v>
      </c>
      <c r="D31" s="2">
        <v>426</v>
      </c>
      <c r="E31">
        <f t="shared" si="0"/>
        <v>0.452985092005419</v>
      </c>
      <c r="F31">
        <f t="shared" si="1"/>
        <v>0.486033544916926</v>
      </c>
    </row>
    <row r="32" spans="1:6">
      <c r="A32" s="1">
        <v>31</v>
      </c>
      <c r="B32" s="1" t="s">
        <v>68</v>
      </c>
      <c r="C32">
        <f>基础信息!C32</f>
        <v>10071722</v>
      </c>
      <c r="D32" s="2">
        <v>380</v>
      </c>
      <c r="E32">
        <f t="shared" si="0"/>
        <v>0.377293972172782</v>
      </c>
      <c r="F32">
        <f t="shared" si="1"/>
        <v>0.329959545729521</v>
      </c>
    </row>
    <row r="33" spans="1:6">
      <c r="A33" s="1">
        <v>32</v>
      </c>
      <c r="B33" s="1" t="s">
        <v>69</v>
      </c>
      <c r="C33">
        <f>基础信息!C33</f>
        <v>5163970</v>
      </c>
      <c r="D33" s="2">
        <v>236</v>
      </c>
      <c r="E33">
        <f t="shared" si="0"/>
        <v>0.457012724705992</v>
      </c>
      <c r="F33">
        <f t="shared" si="1"/>
        <v>0.49433846554997</v>
      </c>
    </row>
    <row r="34" spans="1:6">
      <c r="A34" s="1">
        <v>33</v>
      </c>
      <c r="B34" s="1" t="s">
        <v>70</v>
      </c>
      <c r="C34">
        <f>基础信息!C34</f>
        <v>12748262</v>
      </c>
      <c r="D34" s="2">
        <v>667</v>
      </c>
      <c r="E34">
        <f t="shared" si="0"/>
        <v>0.523208575412084</v>
      </c>
      <c r="F34">
        <f t="shared" si="1"/>
        <v>0.630833356524716</v>
      </c>
    </row>
    <row r="35" spans="1:1">
      <c r="A35" t="s">
        <v>155</v>
      </c>
    </row>
    <row r="36" spans="2:3">
      <c r="B36" s="4" t="s">
        <v>194</v>
      </c>
      <c r="C36" s="4"/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zoomScale="165" zoomScaleNormal="165" topLeftCell="A35" workbookViewId="0">
      <selection activeCell="I36" sqref="I36"/>
    </sheetView>
  </sheetViews>
  <sheetFormatPr defaultColWidth="8.83333333333333" defaultRowHeight="14" outlineLevelCol="3"/>
  <cols>
    <col min="3" max="4" width="9.83333333333333" customWidth="1"/>
  </cols>
  <sheetData>
    <row r="1" spans="1:4">
      <c r="A1" s="1" t="s">
        <v>0</v>
      </c>
      <c r="B1" s="1" t="s">
        <v>6</v>
      </c>
      <c r="C1" t="s">
        <v>195</v>
      </c>
      <c r="D1" t="s">
        <v>80</v>
      </c>
    </row>
    <row r="2" spans="1:4">
      <c r="A2" s="1">
        <v>1</v>
      </c>
      <c r="B2" s="1" t="s">
        <v>38</v>
      </c>
      <c r="C2">
        <v>1518</v>
      </c>
      <c r="D2">
        <f>(C2-MIN($C$2:$C$34))/(MAX($C$2:$C$34)-MIN($C$2:$C$34))</f>
        <v>0.410526315789474</v>
      </c>
    </row>
    <row r="3" spans="1:4">
      <c r="A3" s="1">
        <v>2</v>
      </c>
      <c r="B3" s="1" t="s">
        <v>39</v>
      </c>
      <c r="C3">
        <v>1514</v>
      </c>
      <c r="D3">
        <f t="shared" ref="D3:D34" si="0">(C3-MIN($C$2:$C$34))/(MAX($C$2:$C$34)-MIN($C$2:$C$34))</f>
        <v>0.396491228070175</v>
      </c>
    </row>
    <row r="4" spans="1:4">
      <c r="A4" s="1">
        <v>3</v>
      </c>
      <c r="B4" s="1" t="s">
        <v>40</v>
      </c>
      <c r="C4">
        <v>1437</v>
      </c>
      <c r="D4">
        <f t="shared" si="0"/>
        <v>0.126315789473684</v>
      </c>
    </row>
    <row r="5" spans="1:4">
      <c r="A5" s="1">
        <v>4</v>
      </c>
      <c r="B5" s="1" t="s">
        <v>41</v>
      </c>
      <c r="C5">
        <v>1551</v>
      </c>
      <c r="D5">
        <f t="shared" si="0"/>
        <v>0.526315789473684</v>
      </c>
    </row>
    <row r="6" spans="1:4">
      <c r="A6" s="1">
        <v>5</v>
      </c>
      <c r="B6" s="1" t="s">
        <v>42</v>
      </c>
      <c r="C6">
        <v>1534</v>
      </c>
      <c r="D6">
        <f t="shared" si="0"/>
        <v>0.466666666666667</v>
      </c>
    </row>
    <row r="7" spans="1:4">
      <c r="A7" s="1">
        <v>6</v>
      </c>
      <c r="B7" s="1" t="s">
        <v>43</v>
      </c>
      <c r="C7">
        <v>1545</v>
      </c>
      <c r="D7">
        <f t="shared" si="0"/>
        <v>0.505263157894737</v>
      </c>
    </row>
    <row r="8" spans="1:4">
      <c r="A8" s="1">
        <v>7</v>
      </c>
      <c r="B8" s="1" t="s">
        <v>44</v>
      </c>
      <c r="C8">
        <v>1646</v>
      </c>
      <c r="D8">
        <f t="shared" si="0"/>
        <v>0.859649122807018</v>
      </c>
    </row>
    <row r="9" spans="1:4">
      <c r="A9" s="1">
        <v>8</v>
      </c>
      <c r="B9" s="1" t="s">
        <v>45</v>
      </c>
      <c r="C9">
        <v>1664</v>
      </c>
      <c r="D9">
        <f t="shared" si="0"/>
        <v>0.92280701754386</v>
      </c>
    </row>
    <row r="10" spans="1:4">
      <c r="A10" s="1">
        <v>9</v>
      </c>
      <c r="B10" s="1" t="s">
        <v>46</v>
      </c>
      <c r="C10">
        <v>1550</v>
      </c>
      <c r="D10">
        <f t="shared" si="0"/>
        <v>0.52280701754386</v>
      </c>
    </row>
    <row r="11" spans="1:4">
      <c r="A11" s="1">
        <v>10</v>
      </c>
      <c r="B11" s="1" t="s">
        <v>47</v>
      </c>
      <c r="C11">
        <v>1526</v>
      </c>
      <c r="D11">
        <f t="shared" si="0"/>
        <v>0.43859649122807</v>
      </c>
    </row>
    <row r="12" spans="1:4">
      <c r="A12" s="1">
        <v>11</v>
      </c>
      <c r="B12" s="1" t="s">
        <v>48</v>
      </c>
      <c r="C12">
        <v>1516</v>
      </c>
      <c r="D12">
        <f t="shared" si="0"/>
        <v>0.403508771929825</v>
      </c>
    </row>
    <row r="13" spans="1:4">
      <c r="A13" s="1">
        <v>12</v>
      </c>
      <c r="B13" s="1" t="s">
        <v>49</v>
      </c>
      <c r="C13">
        <v>1562</v>
      </c>
      <c r="D13">
        <f t="shared" si="0"/>
        <v>0.564912280701754</v>
      </c>
    </row>
    <row r="14" spans="1:4">
      <c r="A14" s="1">
        <v>13</v>
      </c>
      <c r="B14" s="1" t="s">
        <v>50</v>
      </c>
      <c r="C14">
        <v>1600</v>
      </c>
      <c r="D14">
        <f t="shared" si="0"/>
        <v>0.698245614035088</v>
      </c>
    </row>
    <row r="15" spans="1:4">
      <c r="A15" s="1">
        <v>14</v>
      </c>
      <c r="B15" s="1" t="s">
        <v>51</v>
      </c>
      <c r="C15">
        <v>1638</v>
      </c>
      <c r="D15">
        <f t="shared" si="0"/>
        <v>0.831578947368421</v>
      </c>
    </row>
    <row r="16" spans="1:4">
      <c r="A16" s="1">
        <v>15</v>
      </c>
      <c r="B16" s="1" t="s">
        <v>52</v>
      </c>
      <c r="C16">
        <v>1613</v>
      </c>
      <c r="D16">
        <f t="shared" si="0"/>
        <v>0.743859649122807</v>
      </c>
    </row>
    <row r="17" spans="1:4">
      <c r="A17" s="1">
        <v>16</v>
      </c>
      <c r="B17" s="1" t="s">
        <v>53</v>
      </c>
      <c r="C17">
        <v>1686</v>
      </c>
      <c r="D17">
        <f t="shared" si="0"/>
        <v>1</v>
      </c>
    </row>
    <row r="18" spans="1:4">
      <c r="A18" s="1">
        <v>17</v>
      </c>
      <c r="B18" s="1" t="s">
        <v>54</v>
      </c>
      <c r="C18">
        <v>1540</v>
      </c>
      <c r="D18">
        <f t="shared" si="0"/>
        <v>0.487719298245614</v>
      </c>
    </row>
    <row r="19" spans="1:4">
      <c r="A19" s="1">
        <v>18</v>
      </c>
      <c r="B19" s="1" t="s">
        <v>55</v>
      </c>
      <c r="C19">
        <v>1522</v>
      </c>
      <c r="D19">
        <f t="shared" si="0"/>
        <v>0.424561403508772</v>
      </c>
    </row>
    <row r="20" spans="1:4">
      <c r="A20" s="1">
        <v>19</v>
      </c>
      <c r="B20" s="1" t="s">
        <v>56</v>
      </c>
      <c r="C20">
        <v>1677</v>
      </c>
      <c r="D20">
        <f t="shared" si="0"/>
        <v>0.968421052631579</v>
      </c>
    </row>
    <row r="21" spans="1:4">
      <c r="A21" s="1">
        <v>20</v>
      </c>
      <c r="B21" s="1" t="s">
        <v>57</v>
      </c>
      <c r="C21">
        <v>1516</v>
      </c>
      <c r="D21">
        <f t="shared" si="0"/>
        <v>0.403508771929825</v>
      </c>
    </row>
    <row r="22" spans="1:4">
      <c r="A22" s="1">
        <v>21</v>
      </c>
      <c r="B22" s="1" t="s">
        <v>58</v>
      </c>
      <c r="C22">
        <v>1546</v>
      </c>
      <c r="D22">
        <f t="shared" si="0"/>
        <v>0.508771929824561</v>
      </c>
    </row>
    <row r="23" spans="1:4">
      <c r="A23" s="1">
        <v>22</v>
      </c>
      <c r="B23" s="1" t="s">
        <v>59</v>
      </c>
      <c r="C23">
        <v>1404</v>
      </c>
      <c r="D23">
        <f t="shared" si="0"/>
        <v>0.0105263157894737</v>
      </c>
    </row>
    <row r="24" spans="1:4">
      <c r="A24" s="1">
        <v>23</v>
      </c>
      <c r="B24" s="1" t="s">
        <v>60</v>
      </c>
      <c r="C24">
        <v>1620</v>
      </c>
      <c r="D24">
        <f t="shared" si="0"/>
        <v>0.768421052631579</v>
      </c>
    </row>
    <row r="25" spans="1:4">
      <c r="A25" s="1">
        <v>24</v>
      </c>
      <c r="B25" s="1" t="s">
        <v>61</v>
      </c>
      <c r="C25">
        <v>1522</v>
      </c>
      <c r="D25">
        <f t="shared" si="0"/>
        <v>0.424561403508772</v>
      </c>
    </row>
    <row r="26" spans="1:4">
      <c r="A26" s="1">
        <v>25</v>
      </c>
      <c r="B26" s="1" t="s">
        <v>62</v>
      </c>
      <c r="C26">
        <v>1420</v>
      </c>
      <c r="D26">
        <f t="shared" si="0"/>
        <v>0.0666666666666667</v>
      </c>
    </row>
    <row r="27" spans="1:4">
      <c r="A27" s="1">
        <v>26</v>
      </c>
      <c r="B27" s="1" t="s">
        <v>63</v>
      </c>
      <c r="C27">
        <v>1401</v>
      </c>
      <c r="D27">
        <f t="shared" si="0"/>
        <v>0</v>
      </c>
    </row>
    <row r="28" spans="1:4">
      <c r="A28" s="1">
        <v>27</v>
      </c>
      <c r="B28" s="1" t="s">
        <v>64</v>
      </c>
      <c r="C28">
        <v>1469</v>
      </c>
      <c r="D28">
        <f t="shared" si="0"/>
        <v>0.23859649122807</v>
      </c>
    </row>
    <row r="29" spans="1:4">
      <c r="A29" s="1">
        <v>28</v>
      </c>
      <c r="B29" s="1" t="s">
        <v>65</v>
      </c>
      <c r="C29">
        <v>1678</v>
      </c>
      <c r="D29">
        <f t="shared" si="0"/>
        <v>0.971929824561404</v>
      </c>
    </row>
    <row r="30" spans="1:4">
      <c r="A30" s="1">
        <v>29</v>
      </c>
      <c r="B30" s="1" t="s">
        <v>66</v>
      </c>
      <c r="C30">
        <v>1537</v>
      </c>
      <c r="D30">
        <f t="shared" si="0"/>
        <v>0.47719298245614</v>
      </c>
    </row>
    <row r="31" spans="1:4">
      <c r="A31" s="1">
        <v>30</v>
      </c>
      <c r="B31" s="1" t="s">
        <v>67</v>
      </c>
      <c r="C31">
        <v>1555</v>
      </c>
      <c r="D31">
        <f t="shared" si="0"/>
        <v>0.540350877192982</v>
      </c>
    </row>
    <row r="32" spans="1:4">
      <c r="A32" s="1">
        <v>31</v>
      </c>
      <c r="B32" s="1" t="s">
        <v>68</v>
      </c>
      <c r="C32">
        <v>1597</v>
      </c>
      <c r="D32">
        <f t="shared" si="0"/>
        <v>0.687719298245614</v>
      </c>
    </row>
    <row r="33" spans="1:4">
      <c r="A33" s="1">
        <v>32</v>
      </c>
      <c r="B33" s="1" t="s">
        <v>69</v>
      </c>
      <c r="C33">
        <v>1563</v>
      </c>
      <c r="D33">
        <f t="shared" si="0"/>
        <v>0.568421052631579</v>
      </c>
    </row>
    <row r="34" spans="1:4">
      <c r="A34" s="1">
        <v>33</v>
      </c>
      <c r="B34" s="1" t="s">
        <v>70</v>
      </c>
      <c r="C34">
        <v>1603</v>
      </c>
      <c r="D34">
        <f t="shared" si="0"/>
        <v>0.708771929824561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zoomScale="90" zoomScaleNormal="90" topLeftCell="B4" workbookViewId="0">
      <selection activeCell="C1" sqref="C$1:C$1048576"/>
    </sheetView>
  </sheetViews>
  <sheetFormatPr defaultColWidth="9" defaultRowHeight="14" outlineLevelCol="6"/>
  <cols>
    <col min="1" max="1" width="5.16666666666667" style="1" customWidth="1"/>
    <col min="2" max="4" width="9" style="1"/>
    <col min="5" max="5" width="13.6666666666667" style="5" customWidth="1"/>
    <col min="6" max="6" width="14.8333333333333" style="5" customWidth="1"/>
    <col min="7" max="7" width="14.1666666666667" style="5" customWidth="1"/>
    <col min="8" max="8" width="15.6666666666667" style="5" customWidth="1"/>
    <col min="9" max="16384" width="9" style="1"/>
  </cols>
  <sheetData>
    <row r="1" spans="1:4">
      <c r="A1" s="28">
        <v>33</v>
      </c>
      <c r="B1" s="29" t="s">
        <v>63</v>
      </c>
      <c r="C1" s="30">
        <f>数据大屏!C29</f>
        <v>0.257126026569713</v>
      </c>
      <c r="D1" s="18"/>
    </row>
    <row r="2" spans="1:4">
      <c r="A2" s="28">
        <v>32</v>
      </c>
      <c r="B2" s="29" t="s">
        <v>62</v>
      </c>
      <c r="C2" s="30">
        <f>数据大屏!C28</f>
        <v>0.257235865499803</v>
      </c>
      <c r="D2" s="18"/>
    </row>
    <row r="3" spans="1:4">
      <c r="A3" s="28">
        <v>31</v>
      </c>
      <c r="B3" s="29" t="s">
        <v>40</v>
      </c>
      <c r="C3" s="30">
        <f>数据大屏!C6</f>
        <v>0.285746395500728</v>
      </c>
      <c r="D3" s="18"/>
    </row>
    <row r="4" spans="1:4">
      <c r="A4" s="28">
        <v>30</v>
      </c>
      <c r="B4" s="29" t="s">
        <v>59</v>
      </c>
      <c r="C4" s="30">
        <f>数据大屏!C25</f>
        <v>0.293255177804327</v>
      </c>
      <c r="D4" s="18"/>
    </row>
    <row r="5" spans="1:4">
      <c r="A5" s="28">
        <v>29</v>
      </c>
      <c r="B5" s="29" t="s">
        <v>61</v>
      </c>
      <c r="C5" s="30">
        <f>数据大屏!C27</f>
        <v>0.308769377660669</v>
      </c>
      <c r="D5" s="18"/>
    </row>
    <row r="6" spans="1:4">
      <c r="A6" s="28">
        <v>28</v>
      </c>
      <c r="B6" s="29" t="s">
        <v>64</v>
      </c>
      <c r="C6" s="30">
        <f>数据大屏!C30</f>
        <v>0.324819396996258</v>
      </c>
      <c r="D6" s="18"/>
    </row>
    <row r="7" spans="1:4">
      <c r="A7" s="28">
        <v>27</v>
      </c>
      <c r="B7" s="29" t="s">
        <v>57</v>
      </c>
      <c r="C7" s="30">
        <f>数据大屏!C23</f>
        <v>0.330484709164242</v>
      </c>
      <c r="D7" s="18"/>
    </row>
    <row r="8" spans="1:4">
      <c r="A8" s="28">
        <v>26</v>
      </c>
      <c r="B8" s="29" t="s">
        <v>55</v>
      </c>
      <c r="C8" s="30">
        <f>数据大屏!C21</f>
        <v>0.33783073095677</v>
      </c>
      <c r="D8" s="18"/>
    </row>
    <row r="9" spans="1:4">
      <c r="A9" s="28">
        <v>25</v>
      </c>
      <c r="B9" s="29" t="s">
        <v>38</v>
      </c>
      <c r="C9" s="30">
        <f>数据大屏!C4</f>
        <v>0.350285424176458</v>
      </c>
      <c r="D9" s="18"/>
    </row>
    <row r="10" spans="1:4">
      <c r="A10" s="28">
        <v>24</v>
      </c>
      <c r="B10" s="29" t="s">
        <v>54</v>
      </c>
      <c r="C10" s="30">
        <f>数据大屏!C20</f>
        <v>0.37435386803779</v>
      </c>
      <c r="D10" s="18"/>
    </row>
    <row r="11" spans="1:4">
      <c r="A11" s="28">
        <v>23</v>
      </c>
      <c r="B11" s="29" t="s">
        <v>39</v>
      </c>
      <c r="C11" s="30">
        <f>数据大屏!C5</f>
        <v>0.378797042431509</v>
      </c>
      <c r="D11" s="18"/>
    </row>
    <row r="12" spans="1:4">
      <c r="A12" s="28">
        <v>22</v>
      </c>
      <c r="B12" s="29" t="s">
        <v>42</v>
      </c>
      <c r="C12" s="30">
        <f>数据大屏!C8</f>
        <v>0.392703876277348</v>
      </c>
      <c r="D12" s="18"/>
    </row>
    <row r="13" spans="1:4">
      <c r="A13" s="28">
        <v>20</v>
      </c>
      <c r="B13" s="29" t="s">
        <v>46</v>
      </c>
      <c r="C13" s="30">
        <f>数据大屏!C12</f>
        <v>0.399190207998875</v>
      </c>
      <c r="D13" s="18"/>
    </row>
    <row r="14" spans="1:4">
      <c r="A14" s="28">
        <v>21</v>
      </c>
      <c r="B14" s="29" t="s">
        <v>66</v>
      </c>
      <c r="C14" s="30">
        <f>数据大屏!C32</f>
        <v>0.401261575689099</v>
      </c>
      <c r="D14" s="18"/>
    </row>
    <row r="15" spans="1:4">
      <c r="A15" s="28">
        <v>18</v>
      </c>
      <c r="B15" s="29" t="s">
        <v>58</v>
      </c>
      <c r="C15" s="30">
        <f>数据大屏!C24</f>
        <v>0.403522590592197</v>
      </c>
      <c r="D15" s="18"/>
    </row>
    <row r="16" spans="1:4">
      <c r="A16" s="28">
        <v>19</v>
      </c>
      <c r="B16" s="29" t="s">
        <v>41</v>
      </c>
      <c r="C16" s="30">
        <f>数据大屏!C7</f>
        <v>0.407256209462042</v>
      </c>
      <c r="D16" s="18"/>
    </row>
    <row r="17" spans="1:4">
      <c r="A17" s="28">
        <v>16</v>
      </c>
      <c r="B17" s="29" t="s">
        <v>48</v>
      </c>
      <c r="C17" s="30">
        <f>数据大屏!C14</f>
        <v>0.408923801749872</v>
      </c>
      <c r="D17" s="18"/>
    </row>
    <row r="18" spans="1:4">
      <c r="A18" s="28">
        <v>17</v>
      </c>
      <c r="B18" s="29" t="s">
        <v>47</v>
      </c>
      <c r="C18" s="30">
        <f>数据大屏!C13</f>
        <v>0.417416752938821</v>
      </c>
      <c r="D18" s="18"/>
    </row>
    <row r="19" spans="1:4">
      <c r="A19" s="28">
        <v>15</v>
      </c>
      <c r="B19" s="29" t="s">
        <v>43</v>
      </c>
      <c r="C19" s="30">
        <f>数据大屏!C9</f>
        <v>0.420549464673633</v>
      </c>
      <c r="D19" s="18"/>
    </row>
    <row r="20" spans="1:4">
      <c r="A20" s="28">
        <v>14</v>
      </c>
      <c r="B20" s="29" t="s">
        <v>50</v>
      </c>
      <c r="C20" s="30">
        <f>数据大屏!C16</f>
        <v>0.465950592572905</v>
      </c>
      <c r="D20" s="18"/>
    </row>
    <row r="21" spans="1:4">
      <c r="A21" s="28">
        <v>13</v>
      </c>
      <c r="B21" s="29" t="s">
        <v>69</v>
      </c>
      <c r="C21" s="30">
        <f>数据大屏!C35</f>
        <v>0.479969207058106</v>
      </c>
      <c r="D21" s="18"/>
    </row>
    <row r="22" spans="1:4">
      <c r="A22" s="28">
        <v>12</v>
      </c>
      <c r="B22" s="29" t="s">
        <v>67</v>
      </c>
      <c r="C22" s="30">
        <f>数据大屏!C33</f>
        <v>0.489594807559126</v>
      </c>
      <c r="D22" s="18"/>
    </row>
    <row r="23" spans="1:4">
      <c r="A23" s="28">
        <v>11</v>
      </c>
      <c r="B23" s="29" t="s">
        <v>49</v>
      </c>
      <c r="C23" s="30">
        <f>数据大屏!C15</f>
        <v>0.517250352250871</v>
      </c>
      <c r="D23" s="18"/>
    </row>
    <row r="24" spans="1:4">
      <c r="A24" s="28">
        <v>10</v>
      </c>
      <c r="B24" s="29" t="s">
        <v>68</v>
      </c>
      <c r="C24" s="30">
        <f>数据大屏!C34</f>
        <v>0.523380489346948</v>
      </c>
      <c r="D24" s="18"/>
    </row>
    <row r="25" spans="1:4">
      <c r="A25" s="28">
        <v>9</v>
      </c>
      <c r="B25" s="29" t="s">
        <v>60</v>
      </c>
      <c r="C25" s="30">
        <f>数据大屏!C26</f>
        <v>0.532585912035275</v>
      </c>
      <c r="D25" s="18"/>
    </row>
    <row r="26" spans="1:4">
      <c r="A26" s="28">
        <v>8</v>
      </c>
      <c r="B26" s="29" t="s">
        <v>52</v>
      </c>
      <c r="C26" s="30">
        <f>数据大屏!C18</f>
        <v>0.54996483470728</v>
      </c>
      <c r="D26" s="18"/>
    </row>
    <row r="27" spans="1:4">
      <c r="A27" s="28">
        <v>7</v>
      </c>
      <c r="B27" s="29" t="s">
        <v>65</v>
      </c>
      <c r="C27" s="30">
        <f>数据大屏!C31</f>
        <v>0.575032402532967</v>
      </c>
      <c r="D27" s="18"/>
    </row>
    <row r="28" spans="1:4">
      <c r="A28" s="28">
        <v>6</v>
      </c>
      <c r="B28" s="29" t="s">
        <v>70</v>
      </c>
      <c r="C28" s="30">
        <f>数据大屏!C36</f>
        <v>0.602908111715014</v>
      </c>
      <c r="D28" s="18"/>
    </row>
    <row r="29" spans="1:4">
      <c r="A29" s="28">
        <v>5</v>
      </c>
      <c r="B29" s="29" t="s">
        <v>51</v>
      </c>
      <c r="C29" s="30">
        <f>数据大屏!C17</f>
        <v>0.638705857517432</v>
      </c>
      <c r="D29" s="18"/>
    </row>
    <row r="30" spans="1:4">
      <c r="A30" s="28">
        <v>4</v>
      </c>
      <c r="B30" s="29" t="s">
        <v>44</v>
      </c>
      <c r="C30" s="30">
        <f>数据大屏!C10</f>
        <v>0.644805598536539</v>
      </c>
      <c r="D30" s="18"/>
    </row>
    <row r="31" spans="1:4">
      <c r="A31" s="28">
        <v>3</v>
      </c>
      <c r="B31" s="29" t="s">
        <v>56</v>
      </c>
      <c r="C31" s="30">
        <f>数据大屏!C22</f>
        <v>0.677296796616106</v>
      </c>
      <c r="D31" s="18"/>
    </row>
    <row r="32" spans="1:3">
      <c r="A32" s="28">
        <v>1</v>
      </c>
      <c r="B32" s="29" t="s">
        <v>53</v>
      </c>
      <c r="C32" s="30">
        <f>数据大屏!C19</f>
        <v>0.703659129399544</v>
      </c>
    </row>
    <row r="33" spans="1:3">
      <c r="A33" s="28">
        <v>2</v>
      </c>
      <c r="B33" s="29" t="s">
        <v>45</v>
      </c>
      <c r="C33" s="30">
        <f>数据大屏!C11</f>
        <v>0.704353533533638</v>
      </c>
    </row>
    <row r="34" spans="1:3">
      <c r="A34" s="28" t="s">
        <v>0</v>
      </c>
      <c r="B34" s="31" t="s">
        <v>6</v>
      </c>
      <c r="C34" s="31" t="s">
        <v>1</v>
      </c>
    </row>
    <row r="40" spans="4:7">
      <c r="D40" s="32" t="s">
        <v>6</v>
      </c>
      <c r="E40" s="32" t="s">
        <v>72</v>
      </c>
      <c r="F40" s="32" t="s">
        <v>73</v>
      </c>
      <c r="G40" s="32" t="s">
        <v>73</v>
      </c>
    </row>
    <row r="41" spans="4:7">
      <c r="D41" s="33" t="s">
        <v>38</v>
      </c>
      <c r="E41" s="34">
        <f>SUM(数据大屏!D4:I4,数据大屏!P4:U4)</f>
        <v>3.01898229298796</v>
      </c>
      <c r="F41" s="34">
        <f>SUM(数据大屏!J4:O4,数据大屏!V4:Z4)</f>
        <v>5.18611827360258</v>
      </c>
      <c r="G41" s="34">
        <f>基础信息!C2</f>
        <v>11235086</v>
      </c>
    </row>
    <row r="42" spans="4:7">
      <c r="D42" s="35" t="s">
        <v>39</v>
      </c>
      <c r="E42" s="36">
        <f>SUM(数据大屏!D5:I5,数据大屏!P5:U5)</f>
        <v>3.54390819420872</v>
      </c>
      <c r="F42" s="36">
        <f>SUM(数据大屏!J5:O5,数据大屏!V5:Z5)</f>
        <v>5.28087728399725</v>
      </c>
      <c r="G42" s="34">
        <f>基础信息!C3</f>
        <v>5304061</v>
      </c>
    </row>
    <row r="43" spans="4:7">
      <c r="D43" s="33" t="s">
        <v>40</v>
      </c>
      <c r="E43" s="34">
        <f>SUM(数据大屏!D6:I6,数据大屏!P6:U6)</f>
        <v>3.02985088288905</v>
      </c>
      <c r="F43" s="34">
        <f>SUM(数据大屏!J6:O6,数据大屏!V6:Z6)</f>
        <v>3.62611004808423</v>
      </c>
      <c r="G43" s="34">
        <f>基础信息!C4</f>
        <v>3446100</v>
      </c>
    </row>
    <row r="44" spans="4:7">
      <c r="D44" s="35" t="s">
        <v>41</v>
      </c>
      <c r="E44" s="36">
        <f>SUM(数据大屏!D7:I7,数据大屏!P7:U7)</f>
        <v>4.45399298085646</v>
      </c>
      <c r="F44" s="36">
        <f>SUM(数据大屏!J7:O7,数据大屏!V7:Z7)</f>
        <v>4.87821298304173</v>
      </c>
      <c r="G44" s="34">
        <f>基础信息!C5</f>
        <v>9070093</v>
      </c>
    </row>
    <row r="45" spans="4:7">
      <c r="D45" s="33" t="s">
        <v>42</v>
      </c>
      <c r="E45" s="34">
        <f>SUM(数据大屏!D8:I8,数据大屏!P8:U8)</f>
        <v>4.23314158257491</v>
      </c>
      <c r="F45" s="34">
        <f>SUM(数据大屏!J8:O8,数据大屏!V8:Z8)</f>
        <v>4.88928429541541</v>
      </c>
      <c r="G45" s="34">
        <f>基础信息!C6</f>
        <v>9066906</v>
      </c>
    </row>
    <row r="46" spans="4:7">
      <c r="D46" s="35" t="s">
        <v>43</v>
      </c>
      <c r="E46" s="36">
        <f>SUM(数据大屏!D9:I9,数据大屏!P9:U9)</f>
        <v>5.08488506498216</v>
      </c>
      <c r="F46" s="36">
        <f>SUM(数据大屏!J9:O9,数据大屏!V9:Z9)</f>
        <v>4.62158356382127</v>
      </c>
      <c r="G46" s="34">
        <f>基础信息!C7</f>
        <v>10009854</v>
      </c>
    </row>
    <row r="47" spans="4:7">
      <c r="D47" s="33" t="s">
        <v>44</v>
      </c>
      <c r="E47" s="34">
        <f>SUM(数据大屏!D10:I10,数据大屏!P10:U10)</f>
        <v>8.14788991006155</v>
      </c>
      <c r="F47" s="34">
        <f>SUM(数据大屏!J10:O10,数据大屏!V10:Z10)</f>
        <v>6.47463626493938</v>
      </c>
      <c r="G47" s="34">
        <f>基础信息!C8</f>
        <v>9314685</v>
      </c>
    </row>
    <row r="48" spans="4:7">
      <c r="D48" s="35" t="s">
        <v>45</v>
      </c>
      <c r="E48" s="36">
        <f>SUM(数据大屏!D11:I11,数据大屏!P11:U11)</f>
        <v>9.22960212954572</v>
      </c>
      <c r="F48" s="36">
        <f>SUM(数据大屏!J11:O11,数据大屏!V11:Z11)</f>
        <v>6.99437457961723</v>
      </c>
      <c r="G48" s="34">
        <f>基础信息!C9</f>
        <v>11936010</v>
      </c>
    </row>
    <row r="49" spans="4:7">
      <c r="D49" s="33" t="s">
        <v>46</v>
      </c>
      <c r="E49" s="34">
        <f>SUM(数据大屏!D12:I12,数据大屏!P12:U12)</f>
        <v>4.63224504972388</v>
      </c>
      <c r="F49" s="34">
        <f>SUM(数据大屏!J12:O12,数据大屏!V12:Z12)</f>
        <v>4.68480509860932</v>
      </c>
      <c r="G49" s="34">
        <f>基础信息!C10</f>
        <v>9369881</v>
      </c>
    </row>
    <row r="50" spans="4:7">
      <c r="D50" s="35" t="s">
        <v>47</v>
      </c>
      <c r="E50" s="36">
        <f>SUM(数据大屏!D13:I13,数据大屏!P13:U13)</f>
        <v>4.74148238295686</v>
      </c>
      <c r="F50" s="36">
        <f>SUM(数据大屏!J13:O13,数据大屏!V13:Z13)</f>
        <v>4.88755671282167</v>
      </c>
      <c r="G50" s="34">
        <f>基础信息!C11</f>
        <v>8291268</v>
      </c>
    </row>
    <row r="51" spans="4:7">
      <c r="D51" s="33" t="s">
        <v>48</v>
      </c>
      <c r="E51" s="34">
        <f>SUM(数据大屏!D14:I14,数据大屏!P14:U14)</f>
        <v>4.53212696408307</v>
      </c>
      <c r="F51" s="34">
        <f>SUM(数据大屏!J14:O14,数据大屏!V14:Z14)</f>
        <v>5.22607550507045</v>
      </c>
      <c r="G51" s="34">
        <f>基础信息!C12</f>
        <v>6255007</v>
      </c>
    </row>
    <row r="52" spans="4:7">
      <c r="D52" s="35" t="s">
        <v>49</v>
      </c>
      <c r="E52" s="36">
        <f>SUM(数据大屏!D15:I15,数据大屏!P15:U15)</f>
        <v>5.54948672627616</v>
      </c>
      <c r="F52" s="36">
        <f>SUM(数据大屏!J15:O15,数据大屏!V15:Z15)</f>
        <v>6.37976848879802</v>
      </c>
      <c r="G52" s="34">
        <f>基础信息!C13</f>
        <v>9202432</v>
      </c>
    </row>
    <row r="53" spans="4:7">
      <c r="D53" s="33" t="s">
        <v>50</v>
      </c>
      <c r="E53" s="34">
        <f>SUM(数据大屏!D16:I16,数据大屏!P16:U16)</f>
        <v>4.67299899191057</v>
      </c>
      <c r="F53" s="34">
        <f>SUM(数据大屏!J16:O16,数据大屏!V16:Z16)</f>
        <v>6.19938822400813</v>
      </c>
      <c r="G53" s="34">
        <f>基础信息!C14</f>
        <v>12600574</v>
      </c>
    </row>
    <row r="54" spans="4:7">
      <c r="D54" s="35" t="s">
        <v>51</v>
      </c>
      <c r="E54" s="36">
        <f>SUM(数据大屏!D17:I17,数据大屏!P17:U17)</f>
        <v>7.29418715742567</v>
      </c>
      <c r="F54" s="36">
        <f>SUM(数据大屏!J17:O17,数据大屏!V17:Z17)</f>
        <v>7.28470129965998</v>
      </c>
      <c r="G54" s="34">
        <f>基础信息!C15</f>
        <v>12326518</v>
      </c>
    </row>
    <row r="55" spans="4:7">
      <c r="D55" s="33" t="s">
        <v>52</v>
      </c>
      <c r="E55" s="34">
        <f>SUM(数据大屏!D18:I18,数据大屏!P18:U18)</f>
        <v>6.40209007749941</v>
      </c>
      <c r="F55" s="34">
        <f>SUM(数据大屏!J18:O18,数据大屏!V18:Z18)</f>
        <v>6.21262334916019</v>
      </c>
      <c r="G55" s="34">
        <f>基础信息!C16</f>
        <v>10047914</v>
      </c>
    </row>
    <row r="56" spans="4:7">
      <c r="D56" s="35" t="s">
        <v>53</v>
      </c>
      <c r="E56" s="36">
        <f>SUM(数据大屏!D19:I19,数据大屏!P19:U19)</f>
        <v>8.57301933617402</v>
      </c>
      <c r="F56" s="36">
        <f>SUM(数据大屏!J19:O19,数据大屏!V19:Z19)</f>
        <v>7.67298441155158</v>
      </c>
      <c r="G56" s="34">
        <f>基础信息!C17</f>
        <v>18676605</v>
      </c>
    </row>
    <row r="57" spans="4:7">
      <c r="D57" s="33" t="s">
        <v>54</v>
      </c>
      <c r="E57" s="34">
        <f>SUM(数据大屏!D20:I20,数据大屏!P20:U20)</f>
        <v>4.55666445612027</v>
      </c>
      <c r="F57" s="34">
        <f>SUM(数据大屏!J20:O20,数据大屏!V20:Z20)</f>
        <v>4.35244743300073</v>
      </c>
      <c r="G57" s="34">
        <f>基础信息!C18</f>
        <v>8741584</v>
      </c>
    </row>
    <row r="58" spans="4:7">
      <c r="D58" s="35" t="s">
        <v>55</v>
      </c>
      <c r="E58" s="36">
        <f>SUM(数据大屏!D21:I21,数据大屏!P21:U21)</f>
        <v>3.78731027861258</v>
      </c>
      <c r="F58" s="36">
        <f>SUM(数据大屏!J21:O21,数据大屏!V21:Z21)</f>
        <v>4.02645796629733</v>
      </c>
      <c r="G58" s="34">
        <f>基础信息!C19</f>
        <v>2873358</v>
      </c>
    </row>
    <row r="59" spans="4:7">
      <c r="D59" s="33" t="s">
        <v>56</v>
      </c>
      <c r="E59" s="34">
        <f>SUM(数据大屏!D22:I22,数据大屏!P22:U22)</f>
        <v>8.23524757761691</v>
      </c>
      <c r="F59" s="34">
        <f>SUM(数据大屏!J22:O22,数据大屏!V22:Z22)</f>
        <v>6.92602942829247</v>
      </c>
      <c r="G59" s="34">
        <f>基础信息!C20</f>
        <v>20937757</v>
      </c>
    </row>
    <row r="60" spans="4:7">
      <c r="D60" s="35" t="s">
        <v>57</v>
      </c>
      <c r="E60" s="36">
        <f>SUM(数据大屏!D23:I23,数据大屏!P23:U23)</f>
        <v>3.50884593523306</v>
      </c>
      <c r="F60" s="36">
        <f>SUM(数据大屏!J23:O23,数据大屏!V23:Z23)</f>
        <v>4.41252375103282</v>
      </c>
      <c r="G60" s="34">
        <f>基础信息!C21</f>
        <v>5987018</v>
      </c>
    </row>
    <row r="61" spans="4:7">
      <c r="D61" s="33" t="s">
        <v>58</v>
      </c>
      <c r="E61" s="34">
        <f>SUM(数据大屏!D24:I24,数据大屏!P24:U24)</f>
        <v>4.11055585020885</v>
      </c>
      <c r="F61" s="34">
        <f>SUM(数据大屏!J24:O24,数据大屏!V24:Z24)</f>
        <v>5.04241227446571</v>
      </c>
      <c r="G61" s="34">
        <f>基础信息!C22</f>
        <v>8460088</v>
      </c>
    </row>
    <row r="62" spans="4:7">
      <c r="D62" s="35" t="s">
        <v>59</v>
      </c>
      <c r="E62" s="36">
        <f>SUM(数据大屏!D25:I25,数据大屏!P25:U25)</f>
        <v>4.11411082480392</v>
      </c>
      <c r="F62" s="36">
        <f>SUM(数据大屏!J25:O25,数据大屏!V25:Z25)</f>
        <v>2.51594762859339</v>
      </c>
      <c r="G62" s="34">
        <f>基础信息!C23</f>
        <v>867891</v>
      </c>
    </row>
    <row r="63" spans="4:7">
      <c r="D63" s="33" t="s">
        <v>60</v>
      </c>
      <c r="E63" s="34">
        <f>SUM(数据大屏!D26:I26,数据大屏!P26:U26)</f>
        <v>6.16585383132866</v>
      </c>
      <c r="F63" s="34">
        <f>SUM(数据大屏!J26:O26,数据大屏!V26:Z26)</f>
        <v>5.93945950102537</v>
      </c>
      <c r="G63" s="34">
        <f>基础信息!C24</f>
        <v>12952907</v>
      </c>
    </row>
    <row r="64" spans="4:7">
      <c r="D64" s="35" t="s">
        <v>61</v>
      </c>
      <c r="E64" s="36">
        <f>SUM(数据大屏!D27:I27,数据大屏!P27:U27)</f>
        <v>2.92196489482053</v>
      </c>
      <c r="F64" s="36">
        <f>SUM(数据大屏!J27:O27,数据大屏!V27:Z27)</f>
        <v>4.31596898335854</v>
      </c>
      <c r="G64" s="34">
        <f>基础信息!C25</f>
        <v>4359446</v>
      </c>
    </row>
    <row r="65" spans="4:7">
      <c r="D65" s="33" t="s">
        <v>62</v>
      </c>
      <c r="E65" s="34">
        <f>SUM(数据大屏!D28:I28,数据大屏!P28:U28)</f>
        <v>2.43738024613115</v>
      </c>
      <c r="F65" s="34">
        <f>SUM(数据大屏!J28:O28,数据大屏!V28:Z28)</f>
        <v>3.5656799453959</v>
      </c>
      <c r="G65" s="34">
        <f>基础信息!C26</f>
        <v>2467965</v>
      </c>
    </row>
    <row r="66" spans="4:7">
      <c r="D66" s="35" t="s">
        <v>63</v>
      </c>
      <c r="E66" s="36">
        <f>SUM(数据大屏!D29:I29,数据大屏!P29:U29)</f>
        <v>2.36051138820936</v>
      </c>
      <c r="F66" s="36">
        <f>SUM(数据大屏!J29:O29,数据大屏!V29:Z29)</f>
        <v>3.62675281383478</v>
      </c>
      <c r="G66" s="34">
        <f>基础信息!C27</f>
        <v>2859074</v>
      </c>
    </row>
    <row r="67" spans="4:7">
      <c r="D67" s="33" t="s">
        <v>64</v>
      </c>
      <c r="E67" s="34">
        <f>SUM(数据大屏!D30:I30,数据大屏!P30:U30)</f>
        <v>3.49529939636165</v>
      </c>
      <c r="F67" s="34">
        <f>SUM(数据大屏!J30:O30,数据大屏!V30:Z30)</f>
        <v>4.02192284781582</v>
      </c>
      <c r="G67" s="34">
        <f>基础信息!C28</f>
        <v>4054369</v>
      </c>
    </row>
    <row r="68" spans="4:7">
      <c r="D68" s="35" t="s">
        <v>65</v>
      </c>
      <c r="E68" s="36">
        <f>SUM(数据大屏!D31:I31,数据大屏!P31:U31)</f>
        <v>7.09326917901723</v>
      </c>
      <c r="F68" s="36">
        <f>SUM(数据大屏!J31:O31,数据大屏!V31:Z31)</f>
        <v>6.68585987454905</v>
      </c>
      <c r="G68" s="34">
        <f>基础信息!C29</f>
        <v>17560061</v>
      </c>
    </row>
    <row r="69" spans="4:7">
      <c r="D69" s="33" t="s">
        <v>66</v>
      </c>
      <c r="E69" s="34">
        <f>SUM(数据大屏!D32:I32,数据大屏!P32:U32)</f>
        <v>4.52210323705155</v>
      </c>
      <c r="F69" s="34">
        <f>SUM(数据大屏!J32:O32,数据大屏!V32:Z32)</f>
        <v>4.79585632802401</v>
      </c>
      <c r="G69" s="34">
        <f>基础信息!C30</f>
        <v>7450785</v>
      </c>
    </row>
    <row r="70" spans="4:7">
      <c r="D70" s="35" t="s">
        <v>67</v>
      </c>
      <c r="E70" s="36">
        <f>SUM(数据大屏!D33:I33,数据大屏!P33:U33)</f>
        <v>5.87304508972759</v>
      </c>
      <c r="F70" s="36">
        <f>SUM(数据大屏!J33:O33,数据大屏!V33:Z33)</f>
        <v>5.42482886206542</v>
      </c>
      <c r="G70" s="34">
        <f>基础信息!C31</f>
        <v>9404283</v>
      </c>
    </row>
    <row r="71" spans="4:7">
      <c r="D71" s="33" t="s">
        <v>68</v>
      </c>
      <c r="E71" s="34">
        <f>SUM(数据大屏!D34:I34,数据大屏!P34:U34)</f>
        <v>6.00953594737914</v>
      </c>
      <c r="F71" s="34">
        <f>SUM(数据大屏!J34:O34,数据大屏!V34:Z34)</f>
        <v>5.79756228078567</v>
      </c>
      <c r="G71" s="34">
        <f>基础信息!C32</f>
        <v>10071722</v>
      </c>
    </row>
    <row r="72" spans="4:7">
      <c r="D72" s="35" t="s">
        <v>69</v>
      </c>
      <c r="E72" s="36">
        <f>SUM(数据大屏!D35:I35,数据大屏!P35:U35)</f>
        <v>5.83267960316607</v>
      </c>
      <c r="F72" s="36">
        <f>SUM(数据大屏!J35:O35,数据大屏!V35:Z35)</f>
        <v>4.95620264524832</v>
      </c>
      <c r="G72" s="34">
        <f>基础信息!C33</f>
        <v>5163970</v>
      </c>
    </row>
    <row r="73" spans="4:7">
      <c r="D73" s="33" t="s">
        <v>70</v>
      </c>
      <c r="E73" s="34">
        <f>SUM(数据大屏!D36:I36,数据大屏!P36:U36)</f>
        <v>7.81844084995054</v>
      </c>
      <c r="F73" s="34">
        <f>SUM(数据大屏!J36:O36,数据大屏!V36:Z36)</f>
        <v>5.77715790236784</v>
      </c>
      <c r="G73" s="34">
        <f>基础信息!C34</f>
        <v>12748262</v>
      </c>
    </row>
  </sheetData>
  <sortState ref="A1:G73">
    <sortCondition ref="C1"/>
  </sortState>
  <pageMargins left="0.7" right="0.7" top="0.75" bottom="0.75" header="0.3" footer="0.3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M26" sqref="M26"/>
    </sheetView>
  </sheetViews>
  <sheetFormatPr defaultColWidth="8.83333333333333" defaultRowHeight="14"/>
  <cols>
    <col min="3" max="3" width="11.6666666666667" customWidth="1"/>
    <col min="5" max="6" width="9.5" customWidth="1"/>
    <col min="8" max="8" width="8.83333333333333" customWidth="1"/>
  </cols>
  <sheetData>
    <row r="1" spans="1:9">
      <c r="A1" s="1" t="s">
        <v>0</v>
      </c>
      <c r="B1" s="1" t="s">
        <v>6</v>
      </c>
      <c r="C1" t="s">
        <v>196</v>
      </c>
      <c r="D1" t="s">
        <v>80</v>
      </c>
      <c r="E1" t="s">
        <v>197</v>
      </c>
      <c r="F1" t="s">
        <v>80</v>
      </c>
      <c r="G1" t="s">
        <v>198</v>
      </c>
      <c r="H1" t="s">
        <v>80</v>
      </c>
      <c r="I1" s="1" t="s">
        <v>80</v>
      </c>
    </row>
    <row r="2" spans="1:9">
      <c r="A2" s="5" t="s">
        <v>71</v>
      </c>
      <c r="B2" s="5"/>
      <c r="C2" s="5">
        <v>0.5</v>
      </c>
      <c r="D2" s="5"/>
      <c r="E2" s="5">
        <v>0.3</v>
      </c>
      <c r="F2" s="5"/>
      <c r="G2" s="5">
        <v>-0.3</v>
      </c>
      <c r="H2" s="5"/>
      <c r="I2" s="1"/>
    </row>
    <row r="3" spans="1:9">
      <c r="A3" s="1">
        <v>1</v>
      </c>
      <c r="B3" s="1" t="s">
        <v>38</v>
      </c>
      <c r="C3">
        <v>16941125</v>
      </c>
      <c r="D3">
        <f>(C3-MIN($C$3:$C$35))/(MAX($C$3:$C$35)-MIN($C$3:$C$35))</f>
        <v>0.0992996161593903</v>
      </c>
      <c r="E3" s="10">
        <v>0.0881</v>
      </c>
      <c r="F3" s="11">
        <f>(E3-MIN($E$3:$E$35))/(MAX($E$3:$E$35)-MIN($E$3:$E$35))</f>
        <v>0</v>
      </c>
      <c r="G3" s="10">
        <v>0.107</v>
      </c>
      <c r="H3" s="11">
        <f>(MAX($G$3:$G$35)-G3)/(MAX($G$3:$G$35)-MIN($G$3:$G$35))</f>
        <v>0.550145348837209</v>
      </c>
      <c r="I3" s="11">
        <f>AVERAGE(H3,F3,D3)</f>
        <v>0.216481654998867</v>
      </c>
    </row>
    <row r="4" spans="1:9">
      <c r="A4" s="1">
        <v>2</v>
      </c>
      <c r="B4" s="1" t="s">
        <v>39</v>
      </c>
      <c r="C4">
        <v>15769127</v>
      </c>
      <c r="D4">
        <f t="shared" ref="D4:D35" si="0">(C4-MIN($C$3:$C$35))/(MAX($C$3:$C$35)-MIN($C$3:$C$35))</f>
        <v>0.0896261761224938</v>
      </c>
      <c r="E4" s="10">
        <v>0.1052</v>
      </c>
      <c r="F4" s="11">
        <f t="shared" ref="F4:F35" si="1">(E4-MIN($E$3:$E$35))/(MAX($E$3:$E$35)-MIN($E$3:$E$35))</f>
        <v>0.173252279635258</v>
      </c>
      <c r="G4" s="10">
        <v>0.0687</v>
      </c>
      <c r="H4" s="11">
        <f t="shared" ref="H4:H35" si="2">(MAX($G$3:$G$35)-G4)/(MAX($G$3:$G$35)-MIN($G$3:$G$35))</f>
        <v>0.828488372093023</v>
      </c>
      <c r="I4" s="11">
        <f t="shared" ref="I4:I35" si="3">AVERAGE(H4,F4,D4)</f>
        <v>0.363788942616925</v>
      </c>
    </row>
    <row r="5" spans="1:9">
      <c r="A5" s="1">
        <v>3</v>
      </c>
      <c r="B5" s="1" t="s">
        <v>40</v>
      </c>
      <c r="C5">
        <v>7334666</v>
      </c>
      <c r="D5">
        <f t="shared" si="0"/>
        <v>0.0200098007301792</v>
      </c>
      <c r="E5" s="10">
        <v>0.0995</v>
      </c>
      <c r="F5" s="11">
        <f t="shared" si="1"/>
        <v>0.115501519756839</v>
      </c>
      <c r="G5" s="10">
        <v>0.1827</v>
      </c>
      <c r="H5" s="11">
        <f t="shared" si="2"/>
        <v>0</v>
      </c>
      <c r="I5" s="11">
        <f t="shared" si="3"/>
        <v>0.0451704401623394</v>
      </c>
    </row>
    <row r="6" spans="1:9">
      <c r="A6" s="1">
        <v>4</v>
      </c>
      <c r="B6" s="1" t="s">
        <v>41</v>
      </c>
      <c r="C6">
        <v>25040236</v>
      </c>
      <c r="D6">
        <f t="shared" si="0"/>
        <v>0.166148078879181</v>
      </c>
      <c r="E6" s="10">
        <v>0.113</v>
      </c>
      <c r="F6" s="11">
        <f t="shared" si="1"/>
        <v>0.252279635258359</v>
      </c>
      <c r="G6" s="10">
        <v>0.07</v>
      </c>
      <c r="H6" s="11">
        <f t="shared" si="2"/>
        <v>0.819040697674419</v>
      </c>
      <c r="I6" s="11">
        <f t="shared" si="3"/>
        <v>0.412489470603986</v>
      </c>
    </row>
    <row r="7" spans="1:9">
      <c r="A7" s="1">
        <v>5</v>
      </c>
      <c r="B7" s="1" t="s">
        <v>42</v>
      </c>
      <c r="C7">
        <v>20794469</v>
      </c>
      <c r="D7">
        <f t="shared" si="0"/>
        <v>0.131104356547629</v>
      </c>
      <c r="E7" s="10">
        <v>0.1322</v>
      </c>
      <c r="F7" s="11">
        <f t="shared" si="1"/>
        <v>0.446808510638298</v>
      </c>
      <c r="G7" s="10">
        <v>0.0818</v>
      </c>
      <c r="H7" s="11">
        <f t="shared" si="2"/>
        <v>0.73328488372093</v>
      </c>
      <c r="I7" s="11">
        <f t="shared" si="3"/>
        <v>0.437065916968952</v>
      </c>
    </row>
    <row r="8" spans="1:9">
      <c r="A8" s="1">
        <v>6</v>
      </c>
      <c r="B8" s="1" t="s">
        <v>43</v>
      </c>
      <c r="C8">
        <v>28547108</v>
      </c>
      <c r="D8">
        <f t="shared" si="0"/>
        <v>0.195093107803352</v>
      </c>
      <c r="E8" s="10">
        <v>0.1284</v>
      </c>
      <c r="F8" s="11">
        <f t="shared" si="1"/>
        <v>0.408308004052685</v>
      </c>
      <c r="G8" s="10">
        <v>0.0838</v>
      </c>
      <c r="H8" s="11">
        <f t="shared" si="2"/>
        <v>0.71875</v>
      </c>
      <c r="I8" s="11">
        <f t="shared" si="3"/>
        <v>0.440717037285346</v>
      </c>
    </row>
    <row r="9" spans="1:9">
      <c r="A9" s="1">
        <v>7</v>
      </c>
      <c r="B9" s="1" t="s">
        <v>44</v>
      </c>
      <c r="C9">
        <v>75445807</v>
      </c>
      <c r="D9">
        <f t="shared" si="0"/>
        <v>0.582185707436591</v>
      </c>
      <c r="E9" s="10">
        <v>0.1868</v>
      </c>
      <c r="F9" s="11">
        <f t="shared" si="1"/>
        <v>1</v>
      </c>
      <c r="G9" s="10">
        <v>0.0784</v>
      </c>
      <c r="H9" s="11">
        <f t="shared" si="2"/>
        <v>0.757994186046512</v>
      </c>
      <c r="I9" s="11">
        <f t="shared" si="3"/>
        <v>0.780059964494368</v>
      </c>
    </row>
    <row r="10" spans="1:9">
      <c r="A10" s="1">
        <v>8</v>
      </c>
      <c r="B10" s="1" t="s">
        <v>45</v>
      </c>
      <c r="C10">
        <v>98714576</v>
      </c>
      <c r="D10">
        <f t="shared" si="0"/>
        <v>0.774241531468625</v>
      </c>
      <c r="E10" s="10">
        <v>0.1586</v>
      </c>
      <c r="F10" s="11">
        <f t="shared" si="1"/>
        <v>0.714285714285714</v>
      </c>
      <c r="G10" s="10">
        <v>0.058</v>
      </c>
      <c r="H10" s="11">
        <f t="shared" si="2"/>
        <v>0.90625</v>
      </c>
      <c r="I10" s="11">
        <f t="shared" si="3"/>
        <v>0.798259081918113</v>
      </c>
    </row>
    <row r="11" spans="1:9">
      <c r="A11" s="1">
        <v>9</v>
      </c>
      <c r="B11" s="1" t="s">
        <v>46</v>
      </c>
      <c r="C11">
        <v>23459444</v>
      </c>
      <c r="D11">
        <f t="shared" si="0"/>
        <v>0.153100533898041</v>
      </c>
      <c r="E11" s="10">
        <v>0.1097</v>
      </c>
      <c r="F11" s="11">
        <f t="shared" si="1"/>
        <v>0.218844984802432</v>
      </c>
      <c r="G11" s="10">
        <v>0.0663</v>
      </c>
      <c r="H11" s="11">
        <f t="shared" si="2"/>
        <v>0.84593023255814</v>
      </c>
      <c r="I11" s="11">
        <f t="shared" si="3"/>
        <v>0.405958583752871</v>
      </c>
    </row>
    <row r="12" spans="1:9">
      <c r="A12" s="1">
        <v>10</v>
      </c>
      <c r="B12" s="1" t="s">
        <v>47</v>
      </c>
      <c r="C12">
        <v>18467363</v>
      </c>
      <c r="D12">
        <f t="shared" si="0"/>
        <v>0.11189688319827</v>
      </c>
      <c r="E12" s="10">
        <v>0.1166</v>
      </c>
      <c r="F12" s="11">
        <f t="shared" si="1"/>
        <v>0.288753799392097</v>
      </c>
      <c r="G12" s="10">
        <v>0.0528</v>
      </c>
      <c r="H12" s="11">
        <f t="shared" si="2"/>
        <v>0.944040697674419</v>
      </c>
      <c r="I12" s="11">
        <f t="shared" si="3"/>
        <v>0.448230460088262</v>
      </c>
    </row>
    <row r="13" spans="1:9">
      <c r="A13" s="1">
        <v>11</v>
      </c>
      <c r="B13" s="1" t="s">
        <v>48</v>
      </c>
      <c r="C13">
        <v>16261395</v>
      </c>
      <c r="D13">
        <f t="shared" si="0"/>
        <v>0.0936892589776548</v>
      </c>
      <c r="E13" s="10">
        <v>0.1494</v>
      </c>
      <c r="F13" s="11">
        <f t="shared" si="1"/>
        <v>0.621073961499494</v>
      </c>
      <c r="G13" s="10">
        <v>0.0739</v>
      </c>
      <c r="H13" s="11">
        <f t="shared" si="2"/>
        <v>0.790697674418605</v>
      </c>
      <c r="I13" s="11">
        <f t="shared" si="3"/>
        <v>0.501820298298584</v>
      </c>
    </row>
    <row r="14" spans="1:9">
      <c r="A14" s="1">
        <v>12</v>
      </c>
      <c r="B14" s="1" t="s">
        <v>49</v>
      </c>
      <c r="C14">
        <v>27487952</v>
      </c>
      <c r="D14">
        <f t="shared" si="0"/>
        <v>0.186351043349557</v>
      </c>
      <c r="E14" s="10">
        <v>0.1365</v>
      </c>
      <c r="F14" s="11">
        <f t="shared" si="1"/>
        <v>0.490374873353597</v>
      </c>
      <c r="G14" s="10">
        <v>0.0688</v>
      </c>
      <c r="H14" s="11">
        <f t="shared" si="2"/>
        <v>0.827761627906977</v>
      </c>
      <c r="I14" s="11">
        <f t="shared" si="3"/>
        <v>0.501495848203377</v>
      </c>
    </row>
    <row r="15" spans="1:9">
      <c r="A15" s="1">
        <v>13</v>
      </c>
      <c r="B15" s="1" t="s">
        <v>50</v>
      </c>
      <c r="C15">
        <v>44931277</v>
      </c>
      <c r="D15">
        <f t="shared" si="0"/>
        <v>0.330324803058701</v>
      </c>
      <c r="E15" s="10">
        <v>0.1163</v>
      </c>
      <c r="F15" s="11">
        <f t="shared" si="1"/>
        <v>0.285714285714286</v>
      </c>
      <c r="G15" s="10">
        <v>0.1213</v>
      </c>
      <c r="H15" s="11">
        <f t="shared" si="2"/>
        <v>0.446220930232558</v>
      </c>
      <c r="I15" s="11">
        <f t="shared" si="3"/>
        <v>0.354086673001848</v>
      </c>
    </row>
    <row r="16" spans="1:9">
      <c r="A16" s="1">
        <v>14</v>
      </c>
      <c r="B16" s="1" t="s">
        <v>51</v>
      </c>
      <c r="C16">
        <v>65178354</v>
      </c>
      <c r="D16">
        <f t="shared" si="0"/>
        <v>0.497440178069516</v>
      </c>
      <c r="E16" s="10">
        <v>0.1409</v>
      </c>
      <c r="F16" s="11">
        <f t="shared" si="1"/>
        <v>0.534954407294833</v>
      </c>
      <c r="G16" s="10">
        <v>0.0791</v>
      </c>
      <c r="H16" s="11">
        <f t="shared" si="2"/>
        <v>0.752906976744186</v>
      </c>
      <c r="I16" s="11">
        <f t="shared" si="3"/>
        <v>0.595100520702845</v>
      </c>
    </row>
    <row r="17" spans="1:9">
      <c r="A17" s="1">
        <v>15</v>
      </c>
      <c r="B17" s="1" t="s">
        <v>52</v>
      </c>
      <c r="C17">
        <v>62245452</v>
      </c>
      <c r="D17">
        <f t="shared" si="0"/>
        <v>0.473232584173372</v>
      </c>
      <c r="E17" s="10">
        <v>0.1736</v>
      </c>
      <c r="F17" s="11">
        <f t="shared" si="1"/>
        <v>0.866261398176292</v>
      </c>
      <c r="G17" s="10">
        <v>0.0594</v>
      </c>
      <c r="H17" s="11">
        <f t="shared" si="2"/>
        <v>0.896075581395349</v>
      </c>
      <c r="I17" s="11">
        <f t="shared" si="3"/>
        <v>0.745189854581671</v>
      </c>
    </row>
    <row r="18" spans="1:9">
      <c r="A18" s="1">
        <v>16</v>
      </c>
      <c r="B18" s="1" t="s">
        <v>53</v>
      </c>
      <c r="C18">
        <v>106554393</v>
      </c>
      <c r="D18">
        <f t="shared" si="0"/>
        <v>0.838949832719772</v>
      </c>
      <c r="E18" s="10">
        <v>0.1408</v>
      </c>
      <c r="F18" s="11">
        <f t="shared" si="1"/>
        <v>0.533941236068896</v>
      </c>
      <c r="G18" s="10">
        <v>0.0646</v>
      </c>
      <c r="H18" s="11">
        <f t="shared" si="2"/>
        <v>0.85828488372093</v>
      </c>
      <c r="I18" s="11">
        <f t="shared" si="3"/>
        <v>0.743725317503199</v>
      </c>
    </row>
    <row r="19" spans="1:9">
      <c r="A19" s="1">
        <v>17</v>
      </c>
      <c r="B19" s="1" t="s">
        <v>54</v>
      </c>
      <c r="C19">
        <v>28000111</v>
      </c>
      <c r="D19">
        <f t="shared" si="0"/>
        <v>0.190578302590491</v>
      </c>
      <c r="E19" s="10">
        <v>0.1525</v>
      </c>
      <c r="F19" s="11">
        <f t="shared" si="1"/>
        <v>0.652482269503546</v>
      </c>
      <c r="G19" s="10">
        <v>0.0451</v>
      </c>
      <c r="H19" s="11">
        <f t="shared" si="2"/>
        <v>1</v>
      </c>
      <c r="I19" s="11">
        <f t="shared" si="3"/>
        <v>0.614353524031346</v>
      </c>
    </row>
    <row r="20" spans="1:9">
      <c r="A20" s="1">
        <v>18</v>
      </c>
      <c r="B20" s="1" t="s">
        <v>55</v>
      </c>
      <c r="C20">
        <v>21961402</v>
      </c>
      <c r="D20">
        <f t="shared" si="0"/>
        <v>0.1407359910748</v>
      </c>
      <c r="E20" s="10">
        <v>0.1356</v>
      </c>
      <c r="F20" s="11">
        <f t="shared" si="1"/>
        <v>0.481256332320162</v>
      </c>
      <c r="G20" s="10">
        <v>0.0497</v>
      </c>
      <c r="H20" s="11">
        <f t="shared" si="2"/>
        <v>0.966569767441861</v>
      </c>
      <c r="I20" s="11">
        <f t="shared" si="3"/>
        <v>0.529520696945608</v>
      </c>
    </row>
    <row r="21" spans="1:9">
      <c r="A21" s="1">
        <v>19</v>
      </c>
      <c r="B21" s="1" t="s">
        <v>56</v>
      </c>
      <c r="C21">
        <v>126066632</v>
      </c>
      <c r="D21">
        <f t="shared" si="0"/>
        <v>1</v>
      </c>
      <c r="E21" s="10">
        <v>0.1606</v>
      </c>
      <c r="F21" s="11">
        <f t="shared" si="1"/>
        <v>0.734549138804458</v>
      </c>
      <c r="G21" s="10">
        <v>0.0596</v>
      </c>
      <c r="H21" s="11">
        <f t="shared" si="2"/>
        <v>0.894622093023256</v>
      </c>
      <c r="I21" s="11">
        <f t="shared" si="3"/>
        <v>0.876390410609238</v>
      </c>
    </row>
    <row r="22" spans="1:9">
      <c r="A22" s="1">
        <v>20</v>
      </c>
      <c r="B22" s="1" t="s">
        <v>57</v>
      </c>
      <c r="C22">
        <v>18048380</v>
      </c>
      <c r="D22">
        <f t="shared" si="0"/>
        <v>0.108438680260228</v>
      </c>
      <c r="E22" s="10">
        <v>0.1209</v>
      </c>
      <c r="F22" s="11">
        <f t="shared" si="1"/>
        <v>0.332320162107396</v>
      </c>
      <c r="G22" s="10">
        <v>0.0839</v>
      </c>
      <c r="H22" s="11">
        <f t="shared" si="2"/>
        <v>0.718023255813953</v>
      </c>
      <c r="I22" s="11">
        <f t="shared" si="3"/>
        <v>0.386260699393859</v>
      </c>
    </row>
    <row r="23" spans="1:9">
      <c r="A23" s="1">
        <v>21</v>
      </c>
      <c r="B23" s="1" t="s">
        <v>58</v>
      </c>
      <c r="C23">
        <v>22411250</v>
      </c>
      <c r="D23">
        <f t="shared" si="0"/>
        <v>0.144448947627386</v>
      </c>
      <c r="E23" s="10">
        <v>0.1084</v>
      </c>
      <c r="F23" s="11">
        <f t="shared" si="1"/>
        <v>0.205673758865248</v>
      </c>
      <c r="G23" s="10">
        <v>0.0537</v>
      </c>
      <c r="H23" s="11">
        <f t="shared" si="2"/>
        <v>0.9375</v>
      </c>
      <c r="I23" s="11">
        <f t="shared" si="3"/>
        <v>0.429207568830878</v>
      </c>
    </row>
    <row r="24" spans="1:9">
      <c r="A24" s="1">
        <v>22</v>
      </c>
      <c r="B24" s="1" t="s">
        <v>59</v>
      </c>
      <c r="C24">
        <v>5157717</v>
      </c>
      <c r="D24">
        <f t="shared" si="0"/>
        <v>0.00204169360467071</v>
      </c>
      <c r="E24" s="10">
        <v>0.13</v>
      </c>
      <c r="F24" s="11">
        <f t="shared" si="1"/>
        <v>0.42451874366768</v>
      </c>
      <c r="G24" s="10">
        <v>0.0792</v>
      </c>
      <c r="H24" s="11">
        <f t="shared" si="2"/>
        <v>0.752180232558139</v>
      </c>
      <c r="I24" s="11">
        <f t="shared" si="3"/>
        <v>0.392913556610163</v>
      </c>
    </row>
    <row r="25" spans="1:9">
      <c r="A25" s="1">
        <v>23</v>
      </c>
      <c r="B25" s="1" t="s">
        <v>60</v>
      </c>
      <c r="C25">
        <v>50969922</v>
      </c>
      <c r="D25">
        <f t="shared" si="0"/>
        <v>0.380166586331031</v>
      </c>
      <c r="E25" s="10">
        <v>0.1232</v>
      </c>
      <c r="F25" s="11">
        <f t="shared" si="1"/>
        <v>0.355623100303951</v>
      </c>
      <c r="G25" s="10">
        <v>0.0681</v>
      </c>
      <c r="H25" s="11">
        <f t="shared" si="2"/>
        <v>0.832848837209302</v>
      </c>
      <c r="I25" s="11">
        <f t="shared" si="3"/>
        <v>0.522879507948095</v>
      </c>
    </row>
    <row r="26" spans="1:9">
      <c r="A26" s="1">
        <v>24</v>
      </c>
      <c r="B26" s="1" t="s">
        <v>61</v>
      </c>
      <c r="C26">
        <v>17371492</v>
      </c>
      <c r="D26">
        <f t="shared" si="0"/>
        <v>0.102851780385233</v>
      </c>
      <c r="E26" s="10">
        <v>0.0986</v>
      </c>
      <c r="F26" s="11">
        <f t="shared" si="1"/>
        <v>0.106382978723404</v>
      </c>
      <c r="G26" s="10">
        <v>0.0974</v>
      </c>
      <c r="H26" s="11">
        <f t="shared" si="2"/>
        <v>0.619912790697674</v>
      </c>
      <c r="I26" s="11">
        <f t="shared" si="3"/>
        <v>0.276382516602104</v>
      </c>
    </row>
    <row r="27" spans="1:9">
      <c r="A27" s="1">
        <v>25</v>
      </c>
      <c r="B27" s="1" t="s">
        <v>62</v>
      </c>
      <c r="C27">
        <v>6133682</v>
      </c>
      <c r="D27">
        <f t="shared" si="0"/>
        <v>0.0100971159736591</v>
      </c>
      <c r="E27" s="10">
        <v>0.1161</v>
      </c>
      <c r="F27" s="11">
        <f t="shared" si="1"/>
        <v>0.283687943262411</v>
      </c>
      <c r="G27" s="10">
        <v>0.0974</v>
      </c>
      <c r="H27" s="11">
        <f t="shared" si="2"/>
        <v>0.619912790697674</v>
      </c>
      <c r="I27" s="11">
        <f t="shared" si="3"/>
        <v>0.304565949977915</v>
      </c>
    </row>
    <row r="28" spans="1:9">
      <c r="A28" s="1">
        <v>26</v>
      </c>
      <c r="B28" s="1" t="s">
        <v>63</v>
      </c>
      <c r="C28">
        <v>4910353</v>
      </c>
      <c r="D28">
        <f t="shared" si="0"/>
        <v>0</v>
      </c>
      <c r="E28" s="10">
        <v>0.1135</v>
      </c>
      <c r="F28" s="11">
        <f t="shared" si="1"/>
        <v>0.257345491388045</v>
      </c>
      <c r="G28" s="10">
        <v>0.071</v>
      </c>
      <c r="H28" s="11">
        <f t="shared" si="2"/>
        <v>0.811773255813954</v>
      </c>
      <c r="I28" s="11">
        <f t="shared" si="3"/>
        <v>0.356372915733999</v>
      </c>
    </row>
    <row r="29" spans="1:9">
      <c r="A29" s="1">
        <v>27</v>
      </c>
      <c r="B29" s="1" t="s">
        <v>64</v>
      </c>
      <c r="C29">
        <v>11772717</v>
      </c>
      <c r="D29">
        <f t="shared" si="0"/>
        <v>0.0566405972240201</v>
      </c>
      <c r="E29" s="10">
        <v>0.1193</v>
      </c>
      <c r="F29" s="11">
        <f t="shared" si="1"/>
        <v>0.316109422492401</v>
      </c>
      <c r="G29" s="10">
        <v>0.1726</v>
      </c>
      <c r="H29" s="11">
        <f t="shared" si="2"/>
        <v>0.0734011627906977</v>
      </c>
      <c r="I29" s="11">
        <f t="shared" si="3"/>
        <v>0.148717060835706</v>
      </c>
    </row>
    <row r="30" spans="1:9">
      <c r="A30" s="1">
        <v>28</v>
      </c>
      <c r="B30" s="1" t="s">
        <v>65</v>
      </c>
      <c r="C30">
        <v>92507963</v>
      </c>
      <c r="D30">
        <f t="shared" si="0"/>
        <v>0.723013373495896</v>
      </c>
      <c r="E30" s="10">
        <v>0.1051</v>
      </c>
      <c r="F30" s="11">
        <f t="shared" si="1"/>
        <v>0.172239108409321</v>
      </c>
      <c r="G30" s="10">
        <v>0.0685</v>
      </c>
      <c r="H30" s="11">
        <f t="shared" si="2"/>
        <v>0.829941860465116</v>
      </c>
      <c r="I30" s="11">
        <f t="shared" si="3"/>
        <v>0.575064780790111</v>
      </c>
    </row>
    <row r="31" spans="1:9">
      <c r="A31" s="1">
        <v>29</v>
      </c>
      <c r="B31" s="1" t="s">
        <v>66</v>
      </c>
      <c r="C31">
        <v>21279558</v>
      </c>
      <c r="D31">
        <f t="shared" si="0"/>
        <v>0.135108185354554</v>
      </c>
      <c r="E31" s="10">
        <v>0.1381</v>
      </c>
      <c r="F31" s="11">
        <f t="shared" si="1"/>
        <v>0.506585612968592</v>
      </c>
      <c r="G31" s="10">
        <v>0.0769</v>
      </c>
      <c r="H31" s="11">
        <f t="shared" si="2"/>
        <v>0.768895348837209</v>
      </c>
      <c r="I31" s="11">
        <f t="shared" si="3"/>
        <v>0.470196382386785</v>
      </c>
    </row>
    <row r="32" spans="1:9">
      <c r="A32" s="1">
        <v>30</v>
      </c>
      <c r="B32" s="1" t="s">
        <v>67</v>
      </c>
      <c r="C32">
        <v>25030891</v>
      </c>
      <c r="D32">
        <f t="shared" si="0"/>
        <v>0.166070947094702</v>
      </c>
      <c r="E32" s="10">
        <v>0.1245</v>
      </c>
      <c r="F32" s="11">
        <f t="shared" si="1"/>
        <v>0.368794326241135</v>
      </c>
      <c r="G32" s="10">
        <v>0.0688</v>
      </c>
      <c r="H32" s="11">
        <f t="shared" si="2"/>
        <v>0.827761627906977</v>
      </c>
      <c r="I32" s="11">
        <f t="shared" si="3"/>
        <v>0.454208967080938</v>
      </c>
    </row>
    <row r="33" spans="1:9">
      <c r="A33" s="1">
        <v>31</v>
      </c>
      <c r="B33" s="1" t="s">
        <v>68</v>
      </c>
      <c r="C33">
        <v>43916742</v>
      </c>
      <c r="D33">
        <f t="shared" si="0"/>
        <v>0.32195103152681</v>
      </c>
      <c r="E33" s="10">
        <v>0.1553</v>
      </c>
      <c r="F33" s="11">
        <f t="shared" si="1"/>
        <v>0.680851063829787</v>
      </c>
      <c r="G33" s="10">
        <v>0.0572</v>
      </c>
      <c r="H33" s="11">
        <f t="shared" si="2"/>
        <v>0.912063953488372</v>
      </c>
      <c r="I33" s="11">
        <f t="shared" si="3"/>
        <v>0.638288682948323</v>
      </c>
    </row>
    <row r="34" spans="1:9">
      <c r="A34" s="1">
        <v>32</v>
      </c>
      <c r="B34" s="1" t="s">
        <v>69</v>
      </c>
      <c r="C34">
        <v>29736232</v>
      </c>
      <c r="D34">
        <f t="shared" si="0"/>
        <v>0.204907902462075</v>
      </c>
      <c r="E34" s="10">
        <v>0.1388</v>
      </c>
      <c r="F34" s="11">
        <f t="shared" si="1"/>
        <v>0.513677811550152</v>
      </c>
      <c r="G34" s="10">
        <v>0.0509</v>
      </c>
      <c r="H34" s="11">
        <f t="shared" si="2"/>
        <v>0.957848837209302</v>
      </c>
      <c r="I34" s="11">
        <f t="shared" si="3"/>
        <v>0.558811517073843</v>
      </c>
    </row>
    <row r="35" spans="1:9">
      <c r="A35" s="1">
        <v>33</v>
      </c>
      <c r="B35" s="1" t="s">
        <v>70</v>
      </c>
      <c r="C35">
        <v>48634780</v>
      </c>
      <c r="D35">
        <f t="shared" si="0"/>
        <v>0.360892785424683</v>
      </c>
      <c r="E35" s="10">
        <v>0.1697</v>
      </c>
      <c r="F35" s="11">
        <f t="shared" si="1"/>
        <v>0.826747720364742</v>
      </c>
      <c r="G35" s="10">
        <v>0.0497</v>
      </c>
      <c r="H35" s="11">
        <f t="shared" si="2"/>
        <v>0.966569767441861</v>
      </c>
      <c r="I35" s="11">
        <f t="shared" si="3"/>
        <v>0.718070091077095</v>
      </c>
    </row>
  </sheetData>
  <mergeCells count="5">
    <mergeCell ref="A2:B2"/>
    <mergeCell ref="C2:D2"/>
    <mergeCell ref="E2:F2"/>
    <mergeCell ref="G2:H2"/>
    <mergeCell ref="I1:I2"/>
  </mergeCells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zoomScale="185" zoomScaleNormal="185" workbookViewId="0">
      <selection activeCell="F7" sqref="F7"/>
    </sheetView>
  </sheetViews>
  <sheetFormatPr defaultColWidth="8.83333333333333" defaultRowHeight="14" outlineLevelCol="3"/>
  <cols>
    <col min="3" max="3" width="14.3333333333333" customWidth="1"/>
  </cols>
  <sheetData>
    <row r="1" spans="1:4">
      <c r="A1" s="1" t="s">
        <v>0</v>
      </c>
      <c r="B1" s="1" t="s">
        <v>6</v>
      </c>
      <c r="C1" t="s">
        <v>199</v>
      </c>
      <c r="D1" t="s">
        <v>80</v>
      </c>
    </row>
    <row r="2" spans="1:4">
      <c r="A2" s="1">
        <v>1</v>
      </c>
      <c r="B2" s="1" t="s">
        <v>38</v>
      </c>
      <c r="C2">
        <v>8.81</v>
      </c>
      <c r="D2">
        <f>(C2-MIN($C$2:$C$34))/(MAX($C$2:$C$34)-MIN($C$2:$C$34))</f>
        <v>0</v>
      </c>
    </row>
    <row r="3" spans="1:4">
      <c r="A3" s="1">
        <v>2</v>
      </c>
      <c r="B3" s="1" t="s">
        <v>39</v>
      </c>
      <c r="C3">
        <v>10.52</v>
      </c>
      <c r="D3">
        <f t="shared" ref="D3:D34" si="0">(C3-MIN($C$2:$C$34))/(MAX($C$2:$C$34)-MIN($C$2:$C$34))</f>
        <v>0.173252279635258</v>
      </c>
    </row>
    <row r="4" spans="1:4">
      <c r="A4" s="1">
        <v>3</v>
      </c>
      <c r="B4" s="1" t="s">
        <v>40</v>
      </c>
      <c r="C4">
        <v>9.95</v>
      </c>
      <c r="D4">
        <f t="shared" si="0"/>
        <v>0.115501519756839</v>
      </c>
    </row>
    <row r="5" spans="1:4">
      <c r="A5" s="1">
        <v>4</v>
      </c>
      <c r="B5" s="1" t="s">
        <v>41</v>
      </c>
      <c r="C5">
        <v>11.3</v>
      </c>
      <c r="D5">
        <f t="shared" si="0"/>
        <v>0.252279635258359</v>
      </c>
    </row>
    <row r="6" spans="1:4">
      <c r="A6" s="1">
        <v>5</v>
      </c>
      <c r="B6" s="1" t="s">
        <v>42</v>
      </c>
      <c r="C6">
        <v>13.22</v>
      </c>
      <c r="D6">
        <f t="shared" si="0"/>
        <v>0.446808510638298</v>
      </c>
    </row>
    <row r="7" spans="1:4">
      <c r="A7" s="1">
        <v>6</v>
      </c>
      <c r="B7" s="1" t="s">
        <v>43</v>
      </c>
      <c r="C7">
        <v>12.84</v>
      </c>
      <c r="D7">
        <f t="shared" si="0"/>
        <v>0.408308004052685</v>
      </c>
    </row>
    <row r="8" spans="1:4">
      <c r="A8" s="1">
        <v>7</v>
      </c>
      <c r="B8" s="1" t="s">
        <v>44</v>
      </c>
      <c r="C8">
        <v>18.68</v>
      </c>
      <c r="D8">
        <f t="shared" si="0"/>
        <v>1</v>
      </c>
    </row>
    <row r="9" spans="1:4">
      <c r="A9" s="1">
        <v>8</v>
      </c>
      <c r="B9" s="1" t="s">
        <v>45</v>
      </c>
      <c r="C9">
        <v>15.86</v>
      </c>
      <c r="D9">
        <f t="shared" si="0"/>
        <v>0.714285714285714</v>
      </c>
    </row>
    <row r="10" spans="1:4">
      <c r="A10" s="1">
        <v>9</v>
      </c>
      <c r="B10" s="1" t="s">
        <v>46</v>
      </c>
      <c r="C10">
        <v>10.97</v>
      </c>
      <c r="D10">
        <f t="shared" si="0"/>
        <v>0.218844984802432</v>
      </c>
    </row>
    <row r="11" spans="1:4">
      <c r="A11" s="1">
        <v>10</v>
      </c>
      <c r="B11" s="1" t="s">
        <v>47</v>
      </c>
      <c r="C11">
        <v>11.66</v>
      </c>
      <c r="D11">
        <f t="shared" si="0"/>
        <v>0.288753799392097</v>
      </c>
    </row>
    <row r="12" spans="1:4">
      <c r="A12" s="1">
        <v>11</v>
      </c>
      <c r="B12" s="1" t="s">
        <v>48</v>
      </c>
      <c r="C12">
        <v>14.94</v>
      </c>
      <c r="D12">
        <f t="shared" si="0"/>
        <v>0.621073961499493</v>
      </c>
    </row>
    <row r="13" spans="1:4">
      <c r="A13" s="1">
        <v>12</v>
      </c>
      <c r="B13" s="1" t="s">
        <v>49</v>
      </c>
      <c r="C13">
        <v>13.65</v>
      </c>
      <c r="D13">
        <f t="shared" si="0"/>
        <v>0.490374873353597</v>
      </c>
    </row>
    <row r="14" spans="1:4">
      <c r="A14" s="1">
        <v>13</v>
      </c>
      <c r="B14" s="1" t="s">
        <v>50</v>
      </c>
      <c r="C14">
        <v>11.63</v>
      </c>
      <c r="D14">
        <f t="shared" si="0"/>
        <v>0.285714285714286</v>
      </c>
    </row>
    <row r="15" spans="1:4">
      <c r="A15" s="1">
        <v>14</v>
      </c>
      <c r="B15" s="1" t="s">
        <v>51</v>
      </c>
      <c r="C15">
        <v>14.09</v>
      </c>
      <c r="D15">
        <f t="shared" si="0"/>
        <v>0.534954407294833</v>
      </c>
    </row>
    <row r="16" spans="1:4">
      <c r="A16" s="1">
        <v>15</v>
      </c>
      <c r="B16" s="1" t="s">
        <v>52</v>
      </c>
      <c r="C16">
        <v>17.36</v>
      </c>
      <c r="D16">
        <f t="shared" si="0"/>
        <v>0.866261398176292</v>
      </c>
    </row>
    <row r="17" spans="1:4">
      <c r="A17" s="1">
        <v>16</v>
      </c>
      <c r="B17" s="1" t="s">
        <v>53</v>
      </c>
      <c r="C17">
        <v>14.08</v>
      </c>
      <c r="D17">
        <f t="shared" si="0"/>
        <v>0.533941236068896</v>
      </c>
    </row>
    <row r="18" spans="1:4">
      <c r="A18" s="1">
        <v>17</v>
      </c>
      <c r="B18" s="1" t="s">
        <v>54</v>
      </c>
      <c r="C18">
        <v>15.25</v>
      </c>
      <c r="D18">
        <f t="shared" si="0"/>
        <v>0.652482269503546</v>
      </c>
    </row>
    <row r="19" spans="1:4">
      <c r="A19" s="1">
        <v>18</v>
      </c>
      <c r="B19" s="1" t="s">
        <v>55</v>
      </c>
      <c r="C19">
        <v>13.56</v>
      </c>
      <c r="D19">
        <f t="shared" si="0"/>
        <v>0.481256332320162</v>
      </c>
    </row>
    <row r="20" spans="1:4">
      <c r="A20" s="1">
        <v>19</v>
      </c>
      <c r="B20" s="1" t="s">
        <v>56</v>
      </c>
      <c r="C20">
        <v>16.06</v>
      </c>
      <c r="D20">
        <f t="shared" si="0"/>
        <v>0.734549138804458</v>
      </c>
    </row>
    <row r="21" spans="1:4">
      <c r="A21" s="1">
        <v>20</v>
      </c>
      <c r="B21" s="1" t="s">
        <v>57</v>
      </c>
      <c r="C21">
        <v>12.09</v>
      </c>
      <c r="D21">
        <f t="shared" si="0"/>
        <v>0.332320162107396</v>
      </c>
    </row>
    <row r="22" spans="1:4">
      <c r="A22" s="1">
        <v>21</v>
      </c>
      <c r="B22" s="1" t="s">
        <v>58</v>
      </c>
      <c r="C22">
        <v>10.84</v>
      </c>
      <c r="D22">
        <f t="shared" si="0"/>
        <v>0.205673758865248</v>
      </c>
    </row>
    <row r="23" spans="1:4">
      <c r="A23" s="1">
        <v>22</v>
      </c>
      <c r="B23" s="1" t="s">
        <v>59</v>
      </c>
      <c r="C23">
        <v>13</v>
      </c>
      <c r="D23">
        <f t="shared" si="0"/>
        <v>0.42451874366768</v>
      </c>
    </row>
    <row r="24" spans="1:4">
      <c r="A24" s="1">
        <v>23</v>
      </c>
      <c r="B24" s="1" t="s">
        <v>60</v>
      </c>
      <c r="C24">
        <v>12.32</v>
      </c>
      <c r="D24">
        <f t="shared" si="0"/>
        <v>0.355623100303951</v>
      </c>
    </row>
    <row r="25" spans="1:4">
      <c r="A25" s="1">
        <v>24</v>
      </c>
      <c r="B25" s="1" t="s">
        <v>61</v>
      </c>
      <c r="C25">
        <v>9.86</v>
      </c>
      <c r="D25">
        <f t="shared" si="0"/>
        <v>0.106382978723404</v>
      </c>
    </row>
    <row r="26" spans="1:4">
      <c r="A26" s="1">
        <v>25</v>
      </c>
      <c r="B26" s="1" t="s">
        <v>62</v>
      </c>
      <c r="C26">
        <v>11.61</v>
      </c>
      <c r="D26">
        <f t="shared" si="0"/>
        <v>0.283687943262411</v>
      </c>
    </row>
    <row r="27" spans="1:4">
      <c r="A27" s="1">
        <v>26</v>
      </c>
      <c r="B27" s="1" t="s">
        <v>63</v>
      </c>
      <c r="C27">
        <v>11.35</v>
      </c>
      <c r="D27">
        <f t="shared" si="0"/>
        <v>0.257345491388045</v>
      </c>
    </row>
    <row r="28" spans="1:4">
      <c r="A28" s="1">
        <v>27</v>
      </c>
      <c r="B28" s="1" t="s">
        <v>64</v>
      </c>
      <c r="C28">
        <v>11.93</v>
      </c>
      <c r="D28">
        <f t="shared" si="0"/>
        <v>0.316109422492401</v>
      </c>
    </row>
    <row r="29" spans="1:4">
      <c r="A29" s="1">
        <v>28</v>
      </c>
      <c r="B29" s="1" t="s">
        <v>65</v>
      </c>
      <c r="C29">
        <v>10.51</v>
      </c>
      <c r="D29">
        <f t="shared" si="0"/>
        <v>0.172239108409321</v>
      </c>
    </row>
    <row r="30" spans="1:4">
      <c r="A30" s="1">
        <v>29</v>
      </c>
      <c r="B30" s="1" t="s">
        <v>66</v>
      </c>
      <c r="C30">
        <v>13.81</v>
      </c>
      <c r="D30">
        <f t="shared" si="0"/>
        <v>0.506585612968592</v>
      </c>
    </row>
    <row r="31" spans="1:4">
      <c r="A31" s="1">
        <v>30</v>
      </c>
      <c r="B31" s="1" t="s">
        <v>67</v>
      </c>
      <c r="C31">
        <v>12.45</v>
      </c>
      <c r="D31">
        <f t="shared" si="0"/>
        <v>0.368794326241135</v>
      </c>
    </row>
    <row r="32" spans="1:4">
      <c r="A32" s="1">
        <v>31</v>
      </c>
      <c r="B32" s="1" t="s">
        <v>68</v>
      </c>
      <c r="C32">
        <v>15.53</v>
      </c>
      <c r="D32">
        <f t="shared" si="0"/>
        <v>0.680851063829787</v>
      </c>
    </row>
    <row r="33" spans="1:4">
      <c r="A33" s="1">
        <v>32</v>
      </c>
      <c r="B33" s="1" t="s">
        <v>69</v>
      </c>
      <c r="C33">
        <v>13.88</v>
      </c>
      <c r="D33">
        <f t="shared" si="0"/>
        <v>0.513677811550152</v>
      </c>
    </row>
    <row r="34" spans="1:4">
      <c r="A34" s="1">
        <v>33</v>
      </c>
      <c r="B34" s="1" t="s">
        <v>70</v>
      </c>
      <c r="C34">
        <v>16.97</v>
      </c>
      <c r="D34">
        <f t="shared" si="0"/>
        <v>0.826747720364742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25" zoomScaleNormal="125" workbookViewId="0">
      <selection activeCell="J33" sqref="J33"/>
    </sheetView>
  </sheetViews>
  <sheetFormatPr defaultColWidth="8.83333333333333" defaultRowHeight="14" outlineLevelCol="3"/>
  <cols>
    <col min="3" max="3" width="13.6666666666667" customWidth="1"/>
  </cols>
  <sheetData>
    <row r="1" spans="1:4">
      <c r="A1" s="1" t="s">
        <v>0</v>
      </c>
      <c r="B1" s="1" t="s">
        <v>6</v>
      </c>
      <c r="C1" t="s">
        <v>200</v>
      </c>
      <c r="D1" t="s">
        <v>80</v>
      </c>
    </row>
    <row r="2" spans="1:4">
      <c r="A2" s="1">
        <v>1</v>
      </c>
      <c r="B2" s="1" t="s">
        <v>38</v>
      </c>
      <c r="C2">
        <v>5.1</v>
      </c>
      <c r="D2">
        <f>(C2-MIN($C$2:$C$34))/(MAX($C$2:$C$34)-MIN($C$2:$C$34))</f>
        <v>0.461666666666667</v>
      </c>
    </row>
    <row r="3" spans="1:4">
      <c r="A3" s="1">
        <v>2</v>
      </c>
      <c r="B3" s="1" t="s">
        <v>39</v>
      </c>
      <c r="C3">
        <v>5.33</v>
      </c>
      <c r="D3">
        <f t="shared" ref="D3:D34" si="0">(C3-MIN($C$2:$C$34))/(MAX($C$2:$C$34)-MIN($C$2:$C$34))</f>
        <v>0.5</v>
      </c>
    </row>
    <row r="4" spans="1:4">
      <c r="A4" s="1">
        <v>3</v>
      </c>
      <c r="B4" s="1" t="s">
        <v>40</v>
      </c>
      <c r="C4">
        <v>4.33</v>
      </c>
      <c r="D4">
        <f t="shared" si="0"/>
        <v>0.333333333333333</v>
      </c>
    </row>
    <row r="5" spans="1:4">
      <c r="A5" s="1">
        <v>4</v>
      </c>
      <c r="B5" s="1" t="s">
        <v>41</v>
      </c>
      <c r="C5">
        <v>6.8</v>
      </c>
      <c r="D5">
        <f t="shared" si="0"/>
        <v>0.745</v>
      </c>
    </row>
    <row r="6" spans="1:4">
      <c r="A6" s="1">
        <v>5</v>
      </c>
      <c r="B6" s="1" t="s">
        <v>42</v>
      </c>
      <c r="C6">
        <v>6.7</v>
      </c>
      <c r="D6">
        <f t="shared" si="0"/>
        <v>0.728333333333333</v>
      </c>
    </row>
    <row r="7" spans="1:4">
      <c r="A7" s="1">
        <v>6</v>
      </c>
      <c r="B7" s="1" t="s">
        <v>43</v>
      </c>
      <c r="C7">
        <v>7.1</v>
      </c>
      <c r="D7">
        <f t="shared" si="0"/>
        <v>0.795</v>
      </c>
    </row>
    <row r="8" spans="1:4">
      <c r="A8" s="1">
        <v>7</v>
      </c>
      <c r="B8" s="1" t="s">
        <v>44</v>
      </c>
      <c r="C8">
        <v>7.3</v>
      </c>
      <c r="D8">
        <f t="shared" si="0"/>
        <v>0.828333333333333</v>
      </c>
    </row>
    <row r="9" spans="1:4">
      <c r="A9" s="1">
        <v>8</v>
      </c>
      <c r="B9" s="1" t="s">
        <v>45</v>
      </c>
      <c r="C9">
        <v>8</v>
      </c>
      <c r="D9">
        <f t="shared" si="0"/>
        <v>0.945</v>
      </c>
    </row>
    <row r="10" spans="1:4">
      <c r="A10" s="1">
        <v>9</v>
      </c>
      <c r="B10" s="1" t="s">
        <v>46</v>
      </c>
      <c r="C10">
        <v>6.5</v>
      </c>
      <c r="D10">
        <f t="shared" si="0"/>
        <v>0.695</v>
      </c>
    </row>
    <row r="11" spans="1:4">
      <c r="A11" s="1">
        <v>10</v>
      </c>
      <c r="B11" s="1" t="s">
        <v>47</v>
      </c>
      <c r="C11">
        <v>6.9</v>
      </c>
      <c r="D11">
        <f t="shared" si="0"/>
        <v>0.761666666666667</v>
      </c>
    </row>
    <row r="12" spans="1:4">
      <c r="A12" s="1">
        <v>11</v>
      </c>
      <c r="B12" s="1" t="s">
        <v>48</v>
      </c>
      <c r="C12">
        <v>3.2</v>
      </c>
      <c r="D12">
        <f t="shared" si="0"/>
        <v>0.145</v>
      </c>
    </row>
    <row r="13" spans="1:4">
      <c r="A13" s="1">
        <v>12</v>
      </c>
      <c r="B13" s="1" t="s">
        <v>49</v>
      </c>
      <c r="C13">
        <v>7.16</v>
      </c>
      <c r="D13">
        <f t="shared" si="0"/>
        <v>0.805</v>
      </c>
    </row>
    <row r="14" spans="1:4">
      <c r="A14" s="1">
        <v>13</v>
      </c>
      <c r="B14" s="1" t="s">
        <v>50</v>
      </c>
      <c r="C14">
        <v>5.66</v>
      </c>
      <c r="D14">
        <f t="shared" si="0"/>
        <v>0.555</v>
      </c>
    </row>
    <row r="15" spans="1:4">
      <c r="A15" s="1">
        <v>14</v>
      </c>
      <c r="B15" s="1" t="s">
        <v>51</v>
      </c>
      <c r="C15">
        <v>7.1</v>
      </c>
      <c r="D15">
        <f t="shared" si="0"/>
        <v>0.795</v>
      </c>
    </row>
    <row r="16" spans="1:4">
      <c r="A16" s="1">
        <v>15</v>
      </c>
      <c r="B16" s="1" t="s">
        <v>52</v>
      </c>
      <c r="C16">
        <v>6.9</v>
      </c>
      <c r="D16">
        <f t="shared" si="0"/>
        <v>0.761666666666667</v>
      </c>
    </row>
    <row r="17" spans="1:4">
      <c r="A17" s="1">
        <v>16</v>
      </c>
      <c r="B17" s="1" t="s">
        <v>53</v>
      </c>
      <c r="C17">
        <v>7.4</v>
      </c>
      <c r="D17">
        <f t="shared" si="0"/>
        <v>0.845</v>
      </c>
    </row>
    <row r="18" spans="1:4">
      <c r="A18" s="1">
        <v>17</v>
      </c>
      <c r="B18" s="1" t="s">
        <v>54</v>
      </c>
      <c r="C18">
        <v>3</v>
      </c>
      <c r="D18">
        <f t="shared" si="0"/>
        <v>0.111666666666667</v>
      </c>
    </row>
    <row r="19" spans="1:4">
      <c r="A19" s="1">
        <v>18</v>
      </c>
      <c r="B19" s="1" t="s">
        <v>55</v>
      </c>
      <c r="C19">
        <v>5.6</v>
      </c>
      <c r="D19">
        <f t="shared" si="0"/>
        <v>0.545</v>
      </c>
    </row>
    <row r="20" spans="1:4">
      <c r="A20" s="1">
        <v>19</v>
      </c>
      <c r="B20" s="1" t="s">
        <v>56</v>
      </c>
      <c r="C20">
        <v>8</v>
      </c>
      <c r="D20">
        <f t="shared" si="0"/>
        <v>0.945</v>
      </c>
    </row>
    <row r="21" spans="1:4">
      <c r="A21" s="1">
        <v>20</v>
      </c>
      <c r="B21" s="1" t="s">
        <v>57</v>
      </c>
      <c r="C21">
        <v>3.2</v>
      </c>
      <c r="D21">
        <f t="shared" si="0"/>
        <v>0.145</v>
      </c>
    </row>
    <row r="22" spans="1:4">
      <c r="A22" s="1">
        <v>21</v>
      </c>
      <c r="B22" s="1" t="s">
        <v>58</v>
      </c>
      <c r="C22">
        <v>7.1</v>
      </c>
      <c r="D22">
        <f t="shared" si="0"/>
        <v>0.795</v>
      </c>
    </row>
    <row r="23" spans="1:4">
      <c r="A23" s="1">
        <v>22</v>
      </c>
      <c r="B23" s="1" t="s">
        <v>59</v>
      </c>
      <c r="C23">
        <v>7.8</v>
      </c>
      <c r="D23">
        <f t="shared" si="0"/>
        <v>0.911666666666667</v>
      </c>
    </row>
    <row r="24" spans="1:4">
      <c r="A24" s="1">
        <v>23</v>
      </c>
      <c r="B24" s="1" t="s">
        <v>60</v>
      </c>
      <c r="C24">
        <v>8.33</v>
      </c>
      <c r="D24">
        <f t="shared" si="0"/>
        <v>1</v>
      </c>
    </row>
    <row r="25" spans="1:4">
      <c r="A25" s="1">
        <v>24</v>
      </c>
      <c r="B25" s="1" t="s">
        <v>61</v>
      </c>
      <c r="C25">
        <v>4</v>
      </c>
      <c r="D25">
        <f t="shared" si="0"/>
        <v>0.278333333333333</v>
      </c>
    </row>
    <row r="26" spans="1:4">
      <c r="A26" s="1">
        <v>25</v>
      </c>
      <c r="B26" s="1" t="s">
        <v>62</v>
      </c>
      <c r="C26">
        <v>2.33</v>
      </c>
      <c r="D26">
        <f t="shared" si="0"/>
        <v>0</v>
      </c>
    </row>
    <row r="27" spans="1:4">
      <c r="A27" s="1">
        <v>26</v>
      </c>
      <c r="B27" s="1" t="s">
        <v>63</v>
      </c>
      <c r="C27">
        <v>3</v>
      </c>
      <c r="D27">
        <f t="shared" si="0"/>
        <v>0.111666666666667</v>
      </c>
    </row>
    <row r="28" spans="1:4">
      <c r="A28" s="1">
        <v>27</v>
      </c>
      <c r="B28" s="1" t="s">
        <v>64</v>
      </c>
      <c r="C28">
        <v>7.2</v>
      </c>
      <c r="D28">
        <f t="shared" si="0"/>
        <v>0.811666666666667</v>
      </c>
    </row>
    <row r="29" spans="1:4">
      <c r="A29" s="1">
        <v>28</v>
      </c>
      <c r="B29" s="1" t="s">
        <v>65</v>
      </c>
      <c r="C29">
        <v>6.2</v>
      </c>
      <c r="D29">
        <f t="shared" si="0"/>
        <v>0.645</v>
      </c>
    </row>
    <row r="30" spans="1:4">
      <c r="A30" s="1">
        <v>29</v>
      </c>
      <c r="B30" s="1" t="s">
        <v>66</v>
      </c>
      <c r="C30">
        <v>5</v>
      </c>
      <c r="D30">
        <f t="shared" si="0"/>
        <v>0.445</v>
      </c>
    </row>
    <row r="31" spans="1:4">
      <c r="A31" s="1">
        <v>30</v>
      </c>
      <c r="B31" s="1" t="s">
        <v>67</v>
      </c>
      <c r="C31">
        <v>5.2</v>
      </c>
      <c r="D31">
        <f t="shared" si="0"/>
        <v>0.478333333333333</v>
      </c>
    </row>
    <row r="32" spans="1:4">
      <c r="A32" s="1">
        <v>31</v>
      </c>
      <c r="B32" s="1" t="s">
        <v>68</v>
      </c>
      <c r="C32">
        <v>7.2</v>
      </c>
      <c r="D32">
        <f t="shared" si="0"/>
        <v>0.811666666666667</v>
      </c>
    </row>
    <row r="33" spans="1:4">
      <c r="A33" s="1">
        <v>32</v>
      </c>
      <c r="B33" s="1" t="s">
        <v>69</v>
      </c>
      <c r="C33">
        <v>7.1</v>
      </c>
      <c r="D33">
        <f t="shared" si="0"/>
        <v>0.795</v>
      </c>
    </row>
    <row r="34" spans="1:4">
      <c r="A34" s="1">
        <v>33</v>
      </c>
      <c r="B34" s="1" t="s">
        <v>70</v>
      </c>
      <c r="C34">
        <v>7.2</v>
      </c>
      <c r="D34">
        <f t="shared" si="0"/>
        <v>0.811666666666667</v>
      </c>
    </row>
    <row r="35" spans="1:1">
      <c r="A35" t="s">
        <v>201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115" zoomScaleNormal="115" topLeftCell="B28" workbookViewId="0">
      <selection activeCell="B37" sqref="B37"/>
    </sheetView>
  </sheetViews>
  <sheetFormatPr defaultColWidth="8.83333333333333" defaultRowHeight="14"/>
  <cols>
    <col min="1" max="1" width="9" customWidth="1"/>
    <col min="3" max="4" width="10" customWidth="1"/>
    <col min="5" max="5" width="9" customWidth="1"/>
    <col min="6" max="6" width="10" customWidth="1"/>
    <col min="7" max="13" width="9" customWidth="1"/>
  </cols>
  <sheetData>
    <row r="1" spans="1:13">
      <c r="A1" s="1" t="s">
        <v>0</v>
      </c>
      <c r="B1" s="1" t="s">
        <v>6</v>
      </c>
      <c r="C1" s="5" t="s">
        <v>202</v>
      </c>
      <c r="D1" s="6" t="s">
        <v>203</v>
      </c>
      <c r="E1" s="2" t="s">
        <v>204</v>
      </c>
      <c r="F1" t="s">
        <v>205</v>
      </c>
      <c r="G1" t="s">
        <v>206</v>
      </c>
      <c r="H1" t="s">
        <v>80</v>
      </c>
      <c r="I1" s="6" t="s">
        <v>207</v>
      </c>
      <c r="J1" t="s">
        <v>80</v>
      </c>
      <c r="K1" s="2" t="s">
        <v>208</v>
      </c>
      <c r="L1" t="s">
        <v>80</v>
      </c>
      <c r="M1" t="s">
        <v>81</v>
      </c>
    </row>
    <row r="2" spans="1:13">
      <c r="A2" s="1">
        <v>1</v>
      </c>
      <c r="B2" s="1" t="s">
        <v>38</v>
      </c>
      <c r="C2">
        <v>6991115</v>
      </c>
      <c r="D2" s="6">
        <v>1076295</v>
      </c>
      <c r="E2" s="2">
        <v>211.81</v>
      </c>
      <c r="F2">
        <f>E2*10000+D2</f>
        <v>3194395</v>
      </c>
      <c r="G2">
        <f>F2/C2</f>
        <v>0.456922107560811</v>
      </c>
      <c r="H2">
        <f>(G2-MIN($G$2:$G$34))/(MAX($G$2:$G$34)-MIN($G$2:$G$34))</f>
        <v>0.384075864761924</v>
      </c>
      <c r="I2" s="6">
        <v>89065</v>
      </c>
      <c r="J2">
        <f>(I2-MIN($I$2:$I$34))/(MAX($I$2:$I$34)-MIN($I$2:$I$34))</f>
        <v>0.54227383173067</v>
      </c>
      <c r="K2" s="9">
        <v>14164</v>
      </c>
      <c r="L2">
        <f>(MAX($K$2:$K$34)-K2)/(MAX($K$2:$K$34)-MIN($K$2:$K$34))</f>
        <v>0.891329060744353</v>
      </c>
      <c r="M2">
        <f>AVERAGE(L2,J2,H2)</f>
        <v>0.605892919078982</v>
      </c>
    </row>
    <row r="3" spans="1:13">
      <c r="A3" s="1">
        <v>2</v>
      </c>
      <c r="B3" s="1" t="s">
        <v>39</v>
      </c>
      <c r="C3">
        <v>3624821</v>
      </c>
      <c r="D3" s="6">
        <v>1004424</v>
      </c>
      <c r="E3" s="2">
        <v>103.43</v>
      </c>
      <c r="F3">
        <f t="shared" ref="F3:F34" si="0">E3*10000+D3</f>
        <v>2038724</v>
      </c>
      <c r="G3">
        <f t="shared" ref="G3:G34" si="1">F3/C3</f>
        <v>0.562434393312111</v>
      </c>
      <c r="H3">
        <f t="shared" ref="H3:H34" si="2">(G3-MIN($G$2:$G$34))/(MAX($G$2:$G$34)-MIN($G$2:$G$34))</f>
        <v>0.487298077069723</v>
      </c>
      <c r="I3" s="6">
        <v>98099</v>
      </c>
      <c r="J3">
        <f t="shared" ref="J3:J34" si="3">(I3-MIN($I$2:$I$34))/(MAX($I$2:$I$34)-MIN($I$2:$I$34))</f>
        <v>0.604457629801967</v>
      </c>
      <c r="K3" s="9">
        <v>10556</v>
      </c>
      <c r="L3">
        <f t="shared" ref="L3:L34" si="4">(MAX($K$2:$K$34)-K3)/(MAX($K$2:$K$34)-MIN($K$2:$K$34))</f>
        <v>0.950771866813846</v>
      </c>
      <c r="M3">
        <f t="shared" ref="M3:M34" si="5">AVERAGE(L3,J3,H3)</f>
        <v>0.680842524561845</v>
      </c>
    </row>
    <row r="4" spans="1:13">
      <c r="A4" s="1">
        <v>3</v>
      </c>
      <c r="B4" s="1" t="s">
        <v>40</v>
      </c>
      <c r="C4">
        <v>2345550</v>
      </c>
      <c r="D4" s="6">
        <v>474255</v>
      </c>
      <c r="E4" s="2">
        <v>124.34</v>
      </c>
      <c r="F4">
        <f t="shared" si="0"/>
        <v>1717655</v>
      </c>
      <c r="G4">
        <f t="shared" si="1"/>
        <v>0.732303724073245</v>
      </c>
      <c r="H4">
        <f t="shared" si="2"/>
        <v>0.65348050786019</v>
      </c>
      <c r="I4" s="6">
        <v>98467</v>
      </c>
      <c r="J4">
        <f t="shared" si="3"/>
        <v>0.606990686885235</v>
      </c>
      <c r="K4" s="9">
        <v>10767</v>
      </c>
      <c r="L4">
        <f t="shared" si="4"/>
        <v>0.947295582977742</v>
      </c>
      <c r="M4">
        <f t="shared" si="5"/>
        <v>0.735922259241056</v>
      </c>
    </row>
    <row r="5" spans="1:13">
      <c r="A5" s="1">
        <v>4</v>
      </c>
      <c r="B5" s="1" t="s">
        <v>41</v>
      </c>
      <c r="C5">
        <v>6074327</v>
      </c>
      <c r="D5" s="6">
        <v>1199416</v>
      </c>
      <c r="E5" s="2">
        <v>214.9</v>
      </c>
      <c r="F5">
        <f t="shared" si="0"/>
        <v>3348416</v>
      </c>
      <c r="G5">
        <f t="shared" si="1"/>
        <v>0.551240655960734</v>
      </c>
      <c r="H5">
        <f t="shared" si="2"/>
        <v>0.476347292285048</v>
      </c>
      <c r="I5" s="6">
        <v>101554</v>
      </c>
      <c r="J5">
        <f t="shared" si="3"/>
        <v>0.628239456494056</v>
      </c>
      <c r="K5" s="9">
        <v>10861</v>
      </c>
      <c r="L5">
        <f t="shared" si="4"/>
        <v>0.945746906766397</v>
      </c>
      <c r="M5">
        <f t="shared" si="5"/>
        <v>0.683444551848501</v>
      </c>
    </row>
    <row r="6" spans="1:13">
      <c r="A6" s="1">
        <v>5</v>
      </c>
      <c r="B6" s="1" t="s">
        <v>42</v>
      </c>
      <c r="C6">
        <v>6075939</v>
      </c>
      <c r="D6" s="6">
        <v>1087530</v>
      </c>
      <c r="E6" s="2">
        <v>148.55</v>
      </c>
      <c r="F6">
        <f t="shared" si="0"/>
        <v>2573030</v>
      </c>
      <c r="G6">
        <f t="shared" si="1"/>
        <v>0.423478576726988</v>
      </c>
      <c r="H6">
        <f t="shared" si="2"/>
        <v>0.351358203349601</v>
      </c>
      <c r="I6" s="6">
        <v>100463</v>
      </c>
      <c r="J6">
        <f t="shared" si="3"/>
        <v>0.620729768239043</v>
      </c>
      <c r="K6" s="9">
        <v>9618</v>
      </c>
      <c r="L6">
        <f t="shared" si="4"/>
        <v>0.966225678369606</v>
      </c>
      <c r="M6">
        <f t="shared" si="5"/>
        <v>0.646104549986084</v>
      </c>
    </row>
    <row r="7" spans="1:13">
      <c r="A7" s="1">
        <v>6</v>
      </c>
      <c r="B7" s="1" t="s">
        <v>43</v>
      </c>
      <c r="C7">
        <v>6763000</v>
      </c>
      <c r="D7" s="6">
        <v>970962</v>
      </c>
      <c r="E7" s="2">
        <v>130.49</v>
      </c>
      <c r="F7">
        <f t="shared" si="0"/>
        <v>2275862</v>
      </c>
      <c r="G7">
        <f t="shared" si="1"/>
        <v>0.336516634629602</v>
      </c>
      <c r="H7">
        <f t="shared" si="2"/>
        <v>0.266283711919922</v>
      </c>
      <c r="I7" s="6">
        <v>89587</v>
      </c>
      <c r="J7">
        <f t="shared" si="3"/>
        <v>0.545866918136826</v>
      </c>
      <c r="K7" s="9">
        <v>9288</v>
      </c>
      <c r="L7">
        <f t="shared" si="4"/>
        <v>0.971662520388158</v>
      </c>
      <c r="M7">
        <f t="shared" si="5"/>
        <v>0.594604383481635</v>
      </c>
    </row>
    <row r="8" spans="1:13">
      <c r="A8" s="1">
        <v>7</v>
      </c>
      <c r="B8" s="1" t="s">
        <v>44</v>
      </c>
      <c r="C8">
        <v>6359338</v>
      </c>
      <c r="D8" s="6">
        <v>2178991</v>
      </c>
      <c r="E8" s="2">
        <v>473.05</v>
      </c>
      <c r="F8">
        <f t="shared" si="0"/>
        <v>6909491</v>
      </c>
      <c r="G8">
        <f t="shared" si="1"/>
        <v>1.08651104879156</v>
      </c>
      <c r="H8">
        <f t="shared" si="2"/>
        <v>1</v>
      </c>
      <c r="I8" s="6">
        <v>149087</v>
      </c>
      <c r="J8">
        <f t="shared" si="3"/>
        <v>0.955423701980328</v>
      </c>
      <c r="K8" s="9">
        <v>35231</v>
      </c>
      <c r="L8">
        <f t="shared" si="4"/>
        <v>0.544244361335816</v>
      </c>
      <c r="M8">
        <f t="shared" si="5"/>
        <v>0.833222687772048</v>
      </c>
    </row>
    <row r="9" spans="1:13">
      <c r="A9" s="1">
        <v>8</v>
      </c>
      <c r="B9" s="1" t="s">
        <v>45</v>
      </c>
      <c r="C9">
        <v>8369200</v>
      </c>
      <c r="D9" s="6">
        <v>2946440</v>
      </c>
      <c r="E9" s="2">
        <v>350.43</v>
      </c>
      <c r="F9">
        <f t="shared" si="0"/>
        <v>6450740</v>
      </c>
      <c r="G9">
        <f t="shared" si="1"/>
        <v>0.770771399894853</v>
      </c>
      <c r="H9">
        <f t="shared" si="2"/>
        <v>0.691113268560729</v>
      </c>
      <c r="I9" s="6">
        <v>151121</v>
      </c>
      <c r="J9">
        <f t="shared" si="3"/>
        <v>0.969424349011213</v>
      </c>
      <c r="K9" s="9">
        <v>43225</v>
      </c>
      <c r="L9">
        <f t="shared" si="4"/>
        <v>0.412540982256125</v>
      </c>
      <c r="M9">
        <f t="shared" si="5"/>
        <v>0.691026199942689</v>
      </c>
    </row>
    <row r="10" spans="1:13">
      <c r="A10" s="1">
        <v>9</v>
      </c>
      <c r="B10" s="1" t="s">
        <v>46</v>
      </c>
      <c r="C10">
        <v>9634000</v>
      </c>
      <c r="D10" s="6">
        <v>1662716</v>
      </c>
      <c r="E10" s="2">
        <v>184.81</v>
      </c>
      <c r="F10">
        <f t="shared" si="0"/>
        <v>3510816</v>
      </c>
      <c r="G10">
        <f t="shared" si="1"/>
        <v>0.364419348141997</v>
      </c>
      <c r="H10">
        <f t="shared" si="2"/>
        <v>0.293580815737091</v>
      </c>
      <c r="I10" s="6">
        <v>111672</v>
      </c>
      <c r="J10">
        <f t="shared" si="3"/>
        <v>0.697884759669326</v>
      </c>
      <c r="K10" s="9">
        <v>20902</v>
      </c>
      <c r="L10">
        <f t="shared" si="4"/>
        <v>0.780318631892845</v>
      </c>
      <c r="M10">
        <f t="shared" si="5"/>
        <v>0.590594735766421</v>
      </c>
    </row>
    <row r="11" spans="1:13">
      <c r="A11" s="1">
        <v>10</v>
      </c>
      <c r="B11" s="1" t="s">
        <v>47</v>
      </c>
      <c r="C11">
        <v>5485297</v>
      </c>
      <c r="D11" s="6">
        <v>1456316</v>
      </c>
      <c r="E11" s="2">
        <v>204.18</v>
      </c>
      <c r="F11">
        <f t="shared" si="0"/>
        <v>3498116</v>
      </c>
      <c r="G11">
        <f t="shared" si="1"/>
        <v>0.637725906181561</v>
      </c>
      <c r="H11">
        <f t="shared" si="2"/>
        <v>0.560955438115851</v>
      </c>
      <c r="I11" s="6">
        <v>108133</v>
      </c>
      <c r="J11">
        <f t="shared" si="3"/>
        <v>0.673524735164752</v>
      </c>
      <c r="K11" s="9">
        <v>26391</v>
      </c>
      <c r="L11">
        <f t="shared" si="4"/>
        <v>0.68988582631761</v>
      </c>
      <c r="M11">
        <f t="shared" si="5"/>
        <v>0.641455333199405</v>
      </c>
    </row>
    <row r="12" spans="1:13">
      <c r="A12" s="1">
        <v>11</v>
      </c>
      <c r="B12" s="1" t="s">
        <v>48</v>
      </c>
      <c r="C12">
        <v>4453100</v>
      </c>
      <c r="D12" s="6">
        <v>1195024</v>
      </c>
      <c r="E12" s="2">
        <v>142.65</v>
      </c>
      <c r="F12">
        <f t="shared" si="0"/>
        <v>2621524</v>
      </c>
      <c r="G12">
        <f t="shared" si="1"/>
        <v>0.588696413734253</v>
      </c>
      <c r="H12">
        <f t="shared" si="2"/>
        <v>0.512990097940502</v>
      </c>
      <c r="I12" s="6">
        <v>10284</v>
      </c>
      <c r="J12">
        <f t="shared" si="3"/>
        <v>0</v>
      </c>
      <c r="K12" s="9">
        <v>13697</v>
      </c>
      <c r="L12">
        <f t="shared" si="4"/>
        <v>0.899023015964545</v>
      </c>
      <c r="M12">
        <f t="shared" si="5"/>
        <v>0.470671037968349</v>
      </c>
    </row>
    <row r="13" spans="1:13">
      <c r="A13" s="1">
        <v>12</v>
      </c>
      <c r="B13" s="1" t="s">
        <v>49</v>
      </c>
      <c r="C13">
        <v>5852700</v>
      </c>
      <c r="D13" s="6">
        <v>1587351</v>
      </c>
      <c r="E13" s="2">
        <v>283.51</v>
      </c>
      <c r="F13">
        <f t="shared" si="0"/>
        <v>4422451</v>
      </c>
      <c r="G13">
        <f t="shared" si="1"/>
        <v>0.755625779554735</v>
      </c>
      <c r="H13">
        <f t="shared" si="2"/>
        <v>0.676296373758868</v>
      </c>
      <c r="I13" s="6">
        <v>119245</v>
      </c>
      <c r="J13">
        <f t="shared" si="3"/>
        <v>0.75001204578776</v>
      </c>
      <c r="K13" s="9">
        <v>16250</v>
      </c>
      <c r="L13">
        <f t="shared" si="4"/>
        <v>0.856961629075572</v>
      </c>
      <c r="M13">
        <f t="shared" si="5"/>
        <v>0.7610900162074</v>
      </c>
    </row>
    <row r="14" spans="1:13">
      <c r="A14" s="1">
        <v>13</v>
      </c>
      <c r="B14" s="1" t="s">
        <v>50</v>
      </c>
      <c r="C14">
        <v>9225000</v>
      </c>
      <c r="D14" s="6">
        <v>2198216</v>
      </c>
      <c r="E14" s="2">
        <v>237.77</v>
      </c>
      <c r="F14">
        <f t="shared" si="0"/>
        <v>4575916</v>
      </c>
      <c r="G14">
        <f t="shared" si="1"/>
        <v>0.496034254742547</v>
      </c>
      <c r="H14">
        <f t="shared" si="2"/>
        <v>0.422339109003672</v>
      </c>
      <c r="I14" s="6">
        <v>96365</v>
      </c>
      <c r="J14">
        <f t="shared" si="3"/>
        <v>0.592521974958528</v>
      </c>
      <c r="K14" s="9">
        <v>19436</v>
      </c>
      <c r="L14">
        <f t="shared" si="4"/>
        <v>0.804471390678287</v>
      </c>
      <c r="M14">
        <f t="shared" si="5"/>
        <v>0.606444158213496</v>
      </c>
    </row>
    <row r="15" spans="1:13">
      <c r="A15" s="1">
        <v>14</v>
      </c>
      <c r="B15" s="1" t="s">
        <v>51</v>
      </c>
      <c r="C15">
        <v>8593995</v>
      </c>
      <c r="D15" s="6">
        <v>1877178</v>
      </c>
      <c r="E15" s="2">
        <v>259.56</v>
      </c>
      <c r="F15">
        <f t="shared" si="0"/>
        <v>4472778</v>
      </c>
      <c r="G15">
        <f t="shared" si="1"/>
        <v>0.520453875060435</v>
      </c>
      <c r="H15">
        <f t="shared" si="2"/>
        <v>0.446228717829606</v>
      </c>
      <c r="I15" s="6">
        <v>121608</v>
      </c>
      <c r="J15">
        <f t="shared" si="3"/>
        <v>0.766277300917545</v>
      </c>
      <c r="K15" s="9">
        <v>19436</v>
      </c>
      <c r="L15">
        <f t="shared" si="4"/>
        <v>0.804471390678287</v>
      </c>
      <c r="M15">
        <f t="shared" si="5"/>
        <v>0.672325803141813</v>
      </c>
    </row>
    <row r="16" spans="1:13">
      <c r="A16" s="1">
        <v>15</v>
      </c>
      <c r="B16" s="1" t="s">
        <v>52</v>
      </c>
      <c r="C16">
        <v>6835863</v>
      </c>
      <c r="D16" s="6">
        <v>1550531</v>
      </c>
      <c r="E16" s="2">
        <v>246.31</v>
      </c>
      <c r="F16">
        <f t="shared" si="0"/>
        <v>4013631</v>
      </c>
      <c r="G16">
        <f t="shared" si="1"/>
        <v>0.587143276569469</v>
      </c>
      <c r="H16">
        <f t="shared" si="2"/>
        <v>0.511470670576903</v>
      </c>
      <c r="I16" s="6">
        <v>114805</v>
      </c>
      <c r="J16">
        <f t="shared" si="3"/>
        <v>0.719450161413556</v>
      </c>
      <c r="K16" s="9">
        <v>11972</v>
      </c>
      <c r="L16">
        <f t="shared" si="4"/>
        <v>0.927442871970608</v>
      </c>
      <c r="M16">
        <f t="shared" si="5"/>
        <v>0.719454567987022</v>
      </c>
    </row>
    <row r="17" spans="1:13">
      <c r="A17" s="1">
        <v>16</v>
      </c>
      <c r="B17" s="1" t="s">
        <v>53</v>
      </c>
      <c r="C17">
        <v>13353400</v>
      </c>
      <c r="D17" s="6">
        <v>4269383</v>
      </c>
      <c r="E17" s="2">
        <v>408.65</v>
      </c>
      <c r="F17">
        <f t="shared" si="0"/>
        <v>8355883</v>
      </c>
      <c r="G17">
        <f t="shared" si="1"/>
        <v>0.625749472044573</v>
      </c>
      <c r="H17">
        <f t="shared" si="2"/>
        <v>0.549238944454701</v>
      </c>
      <c r="I17" s="6">
        <v>144288</v>
      </c>
      <c r="J17">
        <f t="shared" si="3"/>
        <v>0.922390710288479</v>
      </c>
      <c r="K17" s="9">
        <v>45273</v>
      </c>
      <c r="L17">
        <f t="shared" si="4"/>
        <v>0.378799611183419</v>
      </c>
      <c r="M17">
        <f t="shared" si="5"/>
        <v>0.616809755308866</v>
      </c>
    </row>
    <row r="18" spans="1:13">
      <c r="A18" s="1">
        <v>17</v>
      </c>
      <c r="B18" s="1" t="s">
        <v>54</v>
      </c>
      <c r="C18">
        <v>5668361</v>
      </c>
      <c r="D18" s="6">
        <v>1149061</v>
      </c>
      <c r="E18" s="2">
        <v>127.47</v>
      </c>
      <c r="F18">
        <f t="shared" si="0"/>
        <v>2423761</v>
      </c>
      <c r="G18">
        <f t="shared" si="1"/>
        <v>0.427594678602862</v>
      </c>
      <c r="H18">
        <f t="shared" si="2"/>
        <v>0.355384967993043</v>
      </c>
      <c r="I18" s="6">
        <v>103013</v>
      </c>
      <c r="J18">
        <f t="shared" si="3"/>
        <v>0.638282201832336</v>
      </c>
      <c r="K18" s="9">
        <v>12571</v>
      </c>
      <c r="L18">
        <f t="shared" si="4"/>
        <v>0.917574179942996</v>
      </c>
      <c r="M18">
        <f t="shared" si="5"/>
        <v>0.637080449922791</v>
      </c>
    </row>
    <row r="19" spans="1:13">
      <c r="A19" s="1">
        <v>18</v>
      </c>
      <c r="B19" s="1" t="s">
        <v>55</v>
      </c>
      <c r="C19">
        <v>1987937</v>
      </c>
      <c r="D19" s="6">
        <v>582754</v>
      </c>
      <c r="E19" s="2">
        <v>81.32</v>
      </c>
      <c r="F19">
        <f t="shared" si="0"/>
        <v>1395954</v>
      </c>
      <c r="G19">
        <f t="shared" si="1"/>
        <v>0.702212394054741</v>
      </c>
      <c r="H19">
        <f t="shared" si="2"/>
        <v>0.624042289991275</v>
      </c>
      <c r="I19" s="6">
        <v>99560</v>
      </c>
      <c r="J19">
        <f t="shared" si="3"/>
        <v>0.61451414175483</v>
      </c>
      <c r="K19" s="9">
        <v>17535</v>
      </c>
      <c r="L19">
        <f t="shared" si="4"/>
        <v>0.835790895760911</v>
      </c>
      <c r="M19">
        <f t="shared" si="5"/>
        <v>0.691449109169005</v>
      </c>
    </row>
    <row r="20" spans="1:14">
      <c r="A20" s="1">
        <v>19</v>
      </c>
      <c r="B20" s="1" t="s">
        <v>56</v>
      </c>
      <c r="C20">
        <v>14392900</v>
      </c>
      <c r="D20" s="6">
        <v>11433200</v>
      </c>
      <c r="E20" s="2">
        <v>346.02</v>
      </c>
      <c r="F20">
        <f t="shared" si="0"/>
        <v>14893400</v>
      </c>
      <c r="G20">
        <f t="shared" si="1"/>
        <v>1.03477409000271</v>
      </c>
      <c r="H20">
        <f t="shared" si="2"/>
        <v>0.949385957225399</v>
      </c>
      <c r="I20" s="6">
        <v>113853</v>
      </c>
      <c r="J20">
        <f t="shared" si="3"/>
        <v>0.71289725287206</v>
      </c>
      <c r="K20" s="2">
        <v>16740</v>
      </c>
      <c r="L20">
        <f t="shared" si="4"/>
        <v>0.848888742441966</v>
      </c>
      <c r="M20">
        <f t="shared" si="5"/>
        <v>0.837057317513142</v>
      </c>
      <c r="N20" t="s">
        <v>209</v>
      </c>
    </row>
    <row r="21" spans="1:13">
      <c r="A21" s="1">
        <v>20</v>
      </c>
      <c r="B21" s="1" t="s">
        <v>57</v>
      </c>
      <c r="C21">
        <v>23388800</v>
      </c>
      <c r="D21" s="6">
        <v>1112089</v>
      </c>
      <c r="E21" s="2">
        <v>39.24</v>
      </c>
      <c r="F21">
        <f t="shared" si="0"/>
        <v>1504489</v>
      </c>
      <c r="G21">
        <f t="shared" si="1"/>
        <v>0.0643251898344507</v>
      </c>
      <c r="H21">
        <f t="shared" si="2"/>
        <v>0</v>
      </c>
      <c r="I21" s="6">
        <v>106188</v>
      </c>
      <c r="J21">
        <f t="shared" si="3"/>
        <v>0.660136702482809</v>
      </c>
      <c r="K21" s="9">
        <v>9043</v>
      </c>
      <c r="L21">
        <f t="shared" si="4"/>
        <v>0.975698963704961</v>
      </c>
      <c r="M21">
        <f t="shared" si="5"/>
        <v>0.545278555395923</v>
      </c>
    </row>
    <row r="22" spans="1:13">
      <c r="A22" s="1">
        <v>21</v>
      </c>
      <c r="B22" s="1" t="s">
        <v>58</v>
      </c>
      <c r="C22">
        <v>5974188</v>
      </c>
      <c r="D22" s="6">
        <v>1099997</v>
      </c>
      <c r="E22" s="2">
        <v>198.37</v>
      </c>
      <c r="F22">
        <f t="shared" si="0"/>
        <v>3083697</v>
      </c>
      <c r="G22">
        <f t="shared" si="1"/>
        <v>0.516170063613666</v>
      </c>
      <c r="H22">
        <f t="shared" si="2"/>
        <v>0.442037883639101</v>
      </c>
      <c r="I22" s="6">
        <v>111460</v>
      </c>
      <c r="J22">
        <f t="shared" si="3"/>
        <v>0.696425498523531</v>
      </c>
      <c r="K22" s="9">
        <v>13495</v>
      </c>
      <c r="L22">
        <f t="shared" si="4"/>
        <v>0.902351022291052</v>
      </c>
      <c r="M22">
        <f t="shared" si="5"/>
        <v>0.680271468151228</v>
      </c>
    </row>
    <row r="23" spans="1:13">
      <c r="A23" s="1">
        <v>22</v>
      </c>
      <c r="B23" s="1" t="s">
        <v>59</v>
      </c>
      <c r="C23" s="7">
        <v>651141</v>
      </c>
      <c r="D23" s="6">
        <v>180412</v>
      </c>
      <c r="E23" s="2">
        <v>19.11</v>
      </c>
      <c r="F23">
        <f t="shared" si="0"/>
        <v>371512</v>
      </c>
      <c r="G23">
        <f t="shared" si="1"/>
        <v>0.570555378942503</v>
      </c>
      <c r="H23">
        <f t="shared" si="2"/>
        <v>0.495242802150029</v>
      </c>
      <c r="I23" s="6">
        <v>141577</v>
      </c>
      <c r="J23">
        <f t="shared" si="3"/>
        <v>0.903730064221257</v>
      </c>
      <c r="K23" s="9">
        <v>11857</v>
      </c>
      <c r="L23">
        <f t="shared" si="4"/>
        <v>0.929337529037679</v>
      </c>
      <c r="M23">
        <f t="shared" si="5"/>
        <v>0.776103465136322</v>
      </c>
    </row>
    <row r="24" spans="1:13">
      <c r="A24" s="1">
        <v>23</v>
      </c>
      <c r="B24" s="1" t="s">
        <v>60</v>
      </c>
      <c r="C24">
        <v>8850989</v>
      </c>
      <c r="D24" s="6">
        <v>2029002</v>
      </c>
      <c r="E24" s="2">
        <v>210.43</v>
      </c>
      <c r="F24">
        <f t="shared" si="0"/>
        <v>4133302</v>
      </c>
      <c r="G24">
        <f t="shared" si="1"/>
        <v>0.466987587488811</v>
      </c>
      <c r="H24">
        <f t="shared" si="2"/>
        <v>0.39392288019439</v>
      </c>
      <c r="I24" s="6">
        <v>115574</v>
      </c>
      <c r="J24">
        <f t="shared" si="3"/>
        <v>0.72474342472071</v>
      </c>
      <c r="K24" s="9">
        <v>17793</v>
      </c>
      <c r="L24">
        <f t="shared" si="4"/>
        <v>0.831540273819134</v>
      </c>
      <c r="M24">
        <f t="shared" si="5"/>
        <v>0.650068859578078</v>
      </c>
    </row>
    <row r="25" spans="1:13">
      <c r="A25" s="1">
        <v>24</v>
      </c>
      <c r="B25" s="1" t="s">
        <v>61</v>
      </c>
      <c r="C25">
        <v>2958300</v>
      </c>
      <c r="D25" s="6">
        <v>790400</v>
      </c>
      <c r="E25" s="2">
        <v>125.62</v>
      </c>
      <c r="F25">
        <f t="shared" si="0"/>
        <v>2046600</v>
      </c>
      <c r="G25">
        <f t="shared" si="1"/>
        <v>0.691816245816854</v>
      </c>
      <c r="H25">
        <f t="shared" si="2"/>
        <v>0.613871783182959</v>
      </c>
      <c r="I25" s="6">
        <v>96793</v>
      </c>
      <c r="J25">
        <f t="shared" si="3"/>
        <v>0.595468030479285</v>
      </c>
      <c r="K25" s="9">
        <v>12134</v>
      </c>
      <c r="L25">
        <f t="shared" si="4"/>
        <v>0.924773876797865</v>
      </c>
      <c r="M25">
        <f t="shared" si="5"/>
        <v>0.71137123015337</v>
      </c>
    </row>
    <row r="26" spans="1:13">
      <c r="A26" s="1">
        <v>25</v>
      </c>
      <c r="B26" s="1" t="s">
        <v>62</v>
      </c>
      <c r="C26">
        <v>1710014</v>
      </c>
      <c r="D26" s="6">
        <v>360213</v>
      </c>
      <c r="E26" s="2">
        <v>40.61</v>
      </c>
      <c r="F26">
        <f t="shared" si="0"/>
        <v>766313</v>
      </c>
      <c r="G26">
        <f t="shared" si="1"/>
        <v>0.448132588388165</v>
      </c>
      <c r="H26">
        <f t="shared" si="2"/>
        <v>0.375477116211818</v>
      </c>
      <c r="I26" s="6">
        <v>113154</v>
      </c>
      <c r="J26">
        <f t="shared" si="3"/>
        <v>0.70808582107531</v>
      </c>
      <c r="K26" s="9">
        <v>10050</v>
      </c>
      <c r="L26">
        <f t="shared" si="4"/>
        <v>0.959108357908958</v>
      </c>
      <c r="M26">
        <f t="shared" si="5"/>
        <v>0.680890431732029</v>
      </c>
    </row>
    <row r="27" spans="1:13">
      <c r="A27" s="1">
        <v>26</v>
      </c>
      <c r="B27" s="1" t="s">
        <v>63</v>
      </c>
      <c r="C27">
        <v>1976600</v>
      </c>
      <c r="D27" s="6">
        <v>360350</v>
      </c>
      <c r="E27" s="2">
        <v>52.67</v>
      </c>
      <c r="F27">
        <f t="shared" si="0"/>
        <v>887050</v>
      </c>
      <c r="G27">
        <f t="shared" si="1"/>
        <v>0.448775675402206</v>
      </c>
      <c r="H27">
        <f t="shared" si="2"/>
        <v>0.376106245453243</v>
      </c>
      <c r="I27" s="6">
        <v>114235</v>
      </c>
      <c r="J27">
        <f t="shared" si="3"/>
        <v>0.715526676257408</v>
      </c>
      <c r="K27" s="9">
        <v>7568</v>
      </c>
      <c r="L27">
        <f t="shared" si="4"/>
        <v>1</v>
      </c>
      <c r="M27">
        <f t="shared" si="5"/>
        <v>0.69721097390355</v>
      </c>
    </row>
    <row r="28" spans="1:13">
      <c r="A28" s="1">
        <v>27</v>
      </c>
      <c r="B28" s="1" t="s">
        <v>64</v>
      </c>
      <c r="C28" s="8">
        <v>2926849</v>
      </c>
      <c r="D28" s="6">
        <v>821652</v>
      </c>
      <c r="E28" s="2">
        <v>76.05</v>
      </c>
      <c r="F28">
        <f t="shared" si="0"/>
        <v>1582152</v>
      </c>
      <c r="G28">
        <f t="shared" si="1"/>
        <v>0.540564955691257</v>
      </c>
      <c r="H28">
        <f t="shared" si="2"/>
        <v>0.465903300934621</v>
      </c>
      <c r="I28" s="6">
        <v>111044</v>
      </c>
      <c r="J28">
        <f t="shared" si="3"/>
        <v>0.693562042690272</v>
      </c>
      <c r="K28" s="9">
        <v>8793</v>
      </c>
      <c r="L28">
        <f t="shared" si="4"/>
        <v>0.979817783415984</v>
      </c>
      <c r="M28">
        <f t="shared" si="5"/>
        <v>0.713094375680292</v>
      </c>
    </row>
    <row r="29" spans="1:13">
      <c r="A29" s="1">
        <v>28</v>
      </c>
      <c r="B29" s="1" t="s">
        <v>65</v>
      </c>
      <c r="C29">
        <v>13965964</v>
      </c>
      <c r="D29" s="6">
        <v>5135959</v>
      </c>
      <c r="E29" s="2">
        <v>781.72</v>
      </c>
      <c r="F29">
        <f t="shared" si="0"/>
        <v>12953159</v>
      </c>
      <c r="G29">
        <f t="shared" si="1"/>
        <v>0.927480480402212</v>
      </c>
      <c r="H29">
        <f t="shared" si="2"/>
        <v>0.844421083508632</v>
      </c>
      <c r="I29" s="6">
        <v>155563</v>
      </c>
      <c r="J29">
        <f t="shared" si="3"/>
        <v>1</v>
      </c>
      <c r="K29" s="9">
        <v>68265</v>
      </c>
      <c r="L29">
        <f t="shared" si="4"/>
        <v>0</v>
      </c>
      <c r="M29">
        <f t="shared" si="5"/>
        <v>0.614807027836211</v>
      </c>
    </row>
    <row r="30" spans="1:13">
      <c r="A30" s="1">
        <v>29</v>
      </c>
      <c r="B30" s="1" t="s">
        <v>66</v>
      </c>
      <c r="C30">
        <v>4741653</v>
      </c>
      <c r="D30" s="6">
        <v>1003099</v>
      </c>
      <c r="E30" s="2">
        <v>131.58</v>
      </c>
      <c r="F30">
        <f t="shared" si="0"/>
        <v>2318899</v>
      </c>
      <c r="G30">
        <f t="shared" si="1"/>
        <v>0.489048650333544</v>
      </c>
      <c r="H30">
        <f t="shared" si="2"/>
        <v>0.415505122456322</v>
      </c>
      <c r="I30" s="6">
        <v>107390</v>
      </c>
      <c r="J30">
        <f t="shared" si="3"/>
        <v>0.668410437847177</v>
      </c>
      <c r="K30" s="9">
        <v>15082</v>
      </c>
      <c r="L30">
        <f t="shared" si="4"/>
        <v>0.876204754765474</v>
      </c>
      <c r="M30">
        <f t="shared" si="5"/>
        <v>0.653373438356325</v>
      </c>
    </row>
    <row r="31" spans="1:13">
      <c r="A31" s="1">
        <v>30</v>
      </c>
      <c r="B31" s="1" t="s">
        <v>67</v>
      </c>
      <c r="C31">
        <v>6606000</v>
      </c>
      <c r="D31" s="6">
        <v>1656500</v>
      </c>
      <c r="E31" s="2">
        <v>417.79</v>
      </c>
      <c r="F31">
        <f t="shared" si="0"/>
        <v>5834400</v>
      </c>
      <c r="G31">
        <f t="shared" si="1"/>
        <v>0.883197093551317</v>
      </c>
      <c r="H31">
        <f t="shared" si="2"/>
        <v>0.801098837888765</v>
      </c>
      <c r="I31" s="6">
        <v>127011</v>
      </c>
      <c r="J31">
        <f t="shared" si="3"/>
        <v>0.803467810213451</v>
      </c>
      <c r="K31" s="9">
        <v>23527</v>
      </c>
      <c r="L31">
        <f t="shared" si="4"/>
        <v>0.737071024927097</v>
      </c>
      <c r="M31">
        <f t="shared" si="5"/>
        <v>0.780545891009771</v>
      </c>
    </row>
    <row r="32" spans="1:13">
      <c r="A32" s="1">
        <v>31</v>
      </c>
      <c r="B32" s="1" t="s">
        <v>68</v>
      </c>
      <c r="C32">
        <v>6476976</v>
      </c>
      <c r="D32" s="6">
        <v>1476552</v>
      </c>
      <c r="E32" s="2">
        <v>439.75</v>
      </c>
      <c r="F32">
        <f t="shared" si="0"/>
        <v>5874052</v>
      </c>
      <c r="G32">
        <f t="shared" si="1"/>
        <v>0.906912732114493</v>
      </c>
      <c r="H32">
        <f t="shared" si="2"/>
        <v>0.824299744412136</v>
      </c>
      <c r="I32" s="6">
        <v>127228</v>
      </c>
      <c r="J32">
        <f t="shared" si="3"/>
        <v>0.804961487895704</v>
      </c>
      <c r="K32" s="9">
        <v>19227</v>
      </c>
      <c r="L32">
        <f t="shared" si="4"/>
        <v>0.807914723956703</v>
      </c>
      <c r="M32">
        <f t="shared" si="5"/>
        <v>0.812391985421514</v>
      </c>
    </row>
    <row r="33" spans="1:13">
      <c r="A33" s="1">
        <v>32</v>
      </c>
      <c r="B33" s="1" t="s">
        <v>69</v>
      </c>
      <c r="C33">
        <v>3784109</v>
      </c>
      <c r="D33" s="6">
        <v>1230993</v>
      </c>
      <c r="E33" s="2">
        <v>253.15</v>
      </c>
      <c r="F33">
        <f t="shared" si="0"/>
        <v>3762493</v>
      </c>
      <c r="G33">
        <f t="shared" si="1"/>
        <v>0.994287690972961</v>
      </c>
      <c r="H33">
        <f t="shared" si="2"/>
        <v>0.90977828835092</v>
      </c>
      <c r="I33" s="6">
        <v>119483</v>
      </c>
      <c r="J33">
        <f t="shared" si="3"/>
        <v>0.751650272923134</v>
      </c>
      <c r="K33" s="9">
        <v>54222</v>
      </c>
      <c r="L33">
        <f t="shared" si="4"/>
        <v>0.231362340807618</v>
      </c>
      <c r="M33">
        <f t="shared" si="5"/>
        <v>0.630930300693891</v>
      </c>
    </row>
    <row r="34" spans="1:13">
      <c r="A34" s="1">
        <v>33</v>
      </c>
      <c r="B34" s="1" t="s">
        <v>70</v>
      </c>
      <c r="C34">
        <v>8860000</v>
      </c>
      <c r="D34" s="6">
        <v>3004550</v>
      </c>
      <c r="E34" s="2">
        <v>542.88</v>
      </c>
      <c r="F34">
        <f t="shared" si="0"/>
        <v>8433350</v>
      </c>
      <c r="G34">
        <f t="shared" si="1"/>
        <v>0.951845372460497</v>
      </c>
      <c r="H34">
        <f t="shared" si="2"/>
        <v>0.868257151915158</v>
      </c>
      <c r="I34" s="6">
        <v>126749</v>
      </c>
      <c r="J34">
        <f t="shared" si="3"/>
        <v>0.801664383703082</v>
      </c>
      <c r="K34" s="9">
        <v>24466</v>
      </c>
      <c r="L34">
        <f t="shared" si="4"/>
        <v>0.721600738092492</v>
      </c>
      <c r="M34">
        <f t="shared" si="5"/>
        <v>0.797174091236911</v>
      </c>
    </row>
    <row r="35" spans="1:1">
      <c r="A35" t="s">
        <v>210</v>
      </c>
    </row>
    <row r="36" spans="2:2">
      <c r="B36" s="6" t="s">
        <v>211</v>
      </c>
    </row>
    <row r="37" spans="2:5">
      <c r="B37" s="4" t="s">
        <v>212</v>
      </c>
      <c r="C37" s="4"/>
      <c r="D37" s="4"/>
      <c r="E37" s="4"/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zoomScale="142" zoomScaleNormal="142" topLeftCell="A9" workbookViewId="0">
      <selection activeCell="P33" sqref="P33"/>
    </sheetView>
  </sheetViews>
  <sheetFormatPr defaultColWidth="8.83333333333333" defaultRowHeight="14" outlineLevelCol="7"/>
  <sheetData>
    <row r="1" spans="1:8">
      <c r="A1" s="1" t="s">
        <v>0</v>
      </c>
      <c r="B1" s="1" t="s">
        <v>6</v>
      </c>
      <c r="C1" t="s">
        <v>213</v>
      </c>
      <c r="D1" t="s">
        <v>214</v>
      </c>
      <c r="E1" t="s">
        <v>215</v>
      </c>
      <c r="F1" t="s">
        <v>216</v>
      </c>
      <c r="G1" s="1" t="s">
        <v>217</v>
      </c>
      <c r="H1" s="1" t="s">
        <v>80</v>
      </c>
    </row>
    <row r="2" spans="1:8">
      <c r="A2" s="5" t="s">
        <v>71</v>
      </c>
      <c r="B2" s="5"/>
      <c r="C2">
        <v>0.5</v>
      </c>
      <c r="D2">
        <v>0.35</v>
      </c>
      <c r="E2">
        <v>0.1</v>
      </c>
      <c r="F2">
        <v>0.05</v>
      </c>
      <c r="G2" s="1"/>
      <c r="H2" s="1"/>
    </row>
    <row r="3" spans="1:8">
      <c r="A3" s="1">
        <v>1</v>
      </c>
      <c r="B3" s="1" t="s">
        <v>38</v>
      </c>
      <c r="C3">
        <v>0</v>
      </c>
      <c r="D3">
        <v>0</v>
      </c>
      <c r="E3">
        <v>44</v>
      </c>
      <c r="F3">
        <v>140</v>
      </c>
      <c r="G3">
        <f>C3*$C$2+D3*$D$2+E3*$E$2+F3*$F$2</f>
        <v>11.4</v>
      </c>
      <c r="H3">
        <f>(G3-MIN($G$3:$G$35))/(MAX($G$3:$G$35)-MIN($G$3:$G$35))</f>
        <v>0.622754491017964</v>
      </c>
    </row>
    <row r="4" spans="1:8">
      <c r="A4" s="1">
        <v>2</v>
      </c>
      <c r="B4" s="1" t="s">
        <v>39</v>
      </c>
      <c r="C4">
        <v>0</v>
      </c>
      <c r="D4">
        <v>1</v>
      </c>
      <c r="E4">
        <v>45</v>
      </c>
      <c r="F4">
        <v>48</v>
      </c>
      <c r="G4">
        <f t="shared" ref="G4:G35" si="0">C4*$C$2+D4*$D$2+E4*$E$2+F4*$F$2</f>
        <v>7.25</v>
      </c>
      <c r="H4">
        <f t="shared" ref="H4:H35" si="1">(G4-MIN($G$3:$G$35))/(MAX($G$3:$G$35)-MIN($G$3:$G$35))</f>
        <v>0.374251497005988</v>
      </c>
    </row>
    <row r="5" spans="1:8">
      <c r="A5" s="1">
        <v>3</v>
      </c>
      <c r="B5" s="1" t="s">
        <v>40</v>
      </c>
      <c r="C5">
        <v>0</v>
      </c>
      <c r="D5">
        <v>1</v>
      </c>
      <c r="E5">
        <v>24</v>
      </c>
      <c r="F5">
        <v>58</v>
      </c>
      <c r="G5">
        <f t="shared" si="0"/>
        <v>5.65</v>
      </c>
      <c r="H5">
        <f t="shared" si="1"/>
        <v>0.278443113772455</v>
      </c>
    </row>
    <row r="6" spans="1:8">
      <c r="A6" s="1">
        <v>4</v>
      </c>
      <c r="B6" s="1" t="s">
        <v>41</v>
      </c>
      <c r="C6">
        <v>1</v>
      </c>
      <c r="D6">
        <v>2</v>
      </c>
      <c r="E6">
        <v>45</v>
      </c>
      <c r="F6">
        <v>110</v>
      </c>
      <c r="G6">
        <f t="shared" si="0"/>
        <v>11.2</v>
      </c>
      <c r="H6">
        <f t="shared" si="1"/>
        <v>0.610778443113772</v>
      </c>
    </row>
    <row r="7" spans="1:8">
      <c r="A7" s="1">
        <v>5</v>
      </c>
      <c r="B7" s="1" t="s">
        <v>42</v>
      </c>
      <c r="C7">
        <v>1</v>
      </c>
      <c r="D7">
        <v>2</v>
      </c>
      <c r="E7">
        <v>41</v>
      </c>
      <c r="F7">
        <v>90</v>
      </c>
      <c r="G7">
        <f t="shared" si="0"/>
        <v>9.8</v>
      </c>
      <c r="H7">
        <f t="shared" si="1"/>
        <v>0.526946107784431</v>
      </c>
    </row>
    <row r="8" spans="1:8">
      <c r="A8" s="1">
        <v>6</v>
      </c>
      <c r="B8" s="1" t="s">
        <v>43</v>
      </c>
      <c r="C8">
        <v>1</v>
      </c>
      <c r="D8">
        <v>4</v>
      </c>
      <c r="E8">
        <v>50</v>
      </c>
      <c r="F8">
        <v>55</v>
      </c>
      <c r="G8">
        <f t="shared" si="0"/>
        <v>9.65</v>
      </c>
      <c r="H8">
        <f t="shared" si="1"/>
        <v>0.517964071856287</v>
      </c>
    </row>
    <row r="9" spans="1:8">
      <c r="A9" s="1">
        <v>7</v>
      </c>
      <c r="B9" s="1" t="s">
        <v>44</v>
      </c>
      <c r="C9">
        <v>2</v>
      </c>
      <c r="D9">
        <v>8</v>
      </c>
      <c r="E9">
        <v>53</v>
      </c>
      <c r="F9">
        <v>39</v>
      </c>
      <c r="G9">
        <f t="shared" si="0"/>
        <v>11.05</v>
      </c>
      <c r="H9">
        <f t="shared" si="1"/>
        <v>0.601796407185629</v>
      </c>
    </row>
    <row r="10" spans="1:8">
      <c r="A10" s="1">
        <v>8</v>
      </c>
      <c r="B10" s="1" t="s">
        <v>45</v>
      </c>
      <c r="C10">
        <v>1</v>
      </c>
      <c r="D10">
        <v>1</v>
      </c>
      <c r="E10">
        <v>40</v>
      </c>
      <c r="F10">
        <v>42</v>
      </c>
      <c r="G10">
        <f t="shared" si="0"/>
        <v>6.95</v>
      </c>
      <c r="H10">
        <f t="shared" si="1"/>
        <v>0.356287425149701</v>
      </c>
    </row>
    <row r="11" spans="1:8">
      <c r="A11" s="1">
        <v>9</v>
      </c>
      <c r="B11" s="1" t="s">
        <v>46</v>
      </c>
      <c r="C11">
        <v>1</v>
      </c>
      <c r="D11">
        <v>3</v>
      </c>
      <c r="E11">
        <v>52</v>
      </c>
      <c r="F11">
        <v>52</v>
      </c>
      <c r="G11">
        <f t="shared" si="0"/>
        <v>9.35</v>
      </c>
      <c r="H11">
        <f t="shared" si="1"/>
        <v>0.5</v>
      </c>
    </row>
    <row r="12" spans="1:8">
      <c r="A12" s="1">
        <v>10</v>
      </c>
      <c r="B12" s="1" t="s">
        <v>47</v>
      </c>
      <c r="C12">
        <v>0</v>
      </c>
      <c r="D12">
        <v>1</v>
      </c>
      <c r="E12">
        <v>34</v>
      </c>
      <c r="F12">
        <v>40</v>
      </c>
      <c r="G12">
        <f t="shared" si="0"/>
        <v>5.75</v>
      </c>
      <c r="H12">
        <f t="shared" si="1"/>
        <v>0.284431137724551</v>
      </c>
    </row>
    <row r="13" spans="1:8">
      <c r="A13" s="1">
        <v>11</v>
      </c>
      <c r="B13" s="1" t="s">
        <v>48</v>
      </c>
      <c r="C13">
        <v>0</v>
      </c>
      <c r="D13">
        <v>1</v>
      </c>
      <c r="E13">
        <v>52</v>
      </c>
      <c r="F13">
        <v>47</v>
      </c>
      <c r="G13">
        <f t="shared" si="0"/>
        <v>7.9</v>
      </c>
      <c r="H13">
        <f t="shared" si="1"/>
        <v>0.413173652694611</v>
      </c>
    </row>
    <row r="14" spans="1:8">
      <c r="A14" s="1">
        <v>12</v>
      </c>
      <c r="B14" s="1" t="s">
        <v>49</v>
      </c>
      <c r="C14">
        <v>1</v>
      </c>
      <c r="D14">
        <v>1</v>
      </c>
      <c r="E14">
        <v>44</v>
      </c>
      <c r="F14">
        <v>70</v>
      </c>
      <c r="G14">
        <f t="shared" si="0"/>
        <v>8.75</v>
      </c>
      <c r="H14">
        <f t="shared" si="1"/>
        <v>0.464071856287425</v>
      </c>
    </row>
    <row r="15" spans="1:8">
      <c r="A15" s="1">
        <v>13</v>
      </c>
      <c r="B15" s="1" t="s">
        <v>50</v>
      </c>
      <c r="C15">
        <v>0</v>
      </c>
      <c r="D15">
        <v>1</v>
      </c>
      <c r="E15">
        <v>65</v>
      </c>
      <c r="F15">
        <v>110</v>
      </c>
      <c r="G15">
        <f t="shared" si="0"/>
        <v>12.35</v>
      </c>
      <c r="H15">
        <f t="shared" si="1"/>
        <v>0.679640718562874</v>
      </c>
    </row>
    <row r="16" spans="1:8">
      <c r="A16" s="1">
        <v>14</v>
      </c>
      <c r="B16" s="1" t="s">
        <v>51</v>
      </c>
      <c r="C16">
        <v>2</v>
      </c>
      <c r="D16">
        <v>7</v>
      </c>
      <c r="E16">
        <v>93</v>
      </c>
      <c r="F16">
        <v>99</v>
      </c>
      <c r="G16">
        <f t="shared" si="0"/>
        <v>17.7</v>
      </c>
      <c r="H16">
        <f t="shared" si="1"/>
        <v>1</v>
      </c>
    </row>
    <row r="17" spans="1:8">
      <c r="A17" s="1">
        <v>15</v>
      </c>
      <c r="B17" s="1" t="s">
        <v>52</v>
      </c>
      <c r="C17">
        <v>3</v>
      </c>
      <c r="D17">
        <v>4</v>
      </c>
      <c r="E17">
        <v>52</v>
      </c>
      <c r="F17">
        <v>84</v>
      </c>
      <c r="G17">
        <f t="shared" si="0"/>
        <v>12.3</v>
      </c>
      <c r="H17">
        <f t="shared" si="1"/>
        <v>0.676646706586826</v>
      </c>
    </row>
    <row r="18" spans="1:8">
      <c r="A18" s="1">
        <v>16</v>
      </c>
      <c r="B18" s="1" t="s">
        <v>53</v>
      </c>
      <c r="C18">
        <v>2</v>
      </c>
      <c r="D18">
        <v>4</v>
      </c>
      <c r="E18">
        <v>82</v>
      </c>
      <c r="F18">
        <v>77</v>
      </c>
      <c r="G18">
        <f t="shared" si="0"/>
        <v>14.45</v>
      </c>
      <c r="H18">
        <f t="shared" si="1"/>
        <v>0.805389221556886</v>
      </c>
    </row>
    <row r="19" spans="1:8">
      <c r="A19" s="1">
        <v>17</v>
      </c>
      <c r="B19" s="1" t="s">
        <v>54</v>
      </c>
      <c r="C19">
        <v>0</v>
      </c>
      <c r="D19">
        <v>1</v>
      </c>
      <c r="E19">
        <v>35</v>
      </c>
      <c r="F19">
        <v>58</v>
      </c>
      <c r="G19">
        <f t="shared" si="0"/>
        <v>6.75</v>
      </c>
      <c r="H19">
        <f t="shared" si="1"/>
        <v>0.344311377245509</v>
      </c>
    </row>
    <row r="20" spans="1:8">
      <c r="A20" s="1">
        <v>18</v>
      </c>
      <c r="B20" s="1" t="s">
        <v>55</v>
      </c>
      <c r="C20">
        <v>0</v>
      </c>
      <c r="D20">
        <v>1</v>
      </c>
      <c r="E20">
        <v>12</v>
      </c>
      <c r="F20">
        <v>43</v>
      </c>
      <c r="G20">
        <f t="shared" si="0"/>
        <v>3.7</v>
      </c>
      <c r="H20">
        <f t="shared" si="1"/>
        <v>0.161676646706587</v>
      </c>
    </row>
    <row r="21" spans="1:8">
      <c r="A21" s="1">
        <v>19</v>
      </c>
      <c r="B21" s="1" t="s">
        <v>56</v>
      </c>
      <c r="C21">
        <v>2</v>
      </c>
      <c r="D21">
        <v>4</v>
      </c>
      <c r="E21">
        <v>65</v>
      </c>
      <c r="F21">
        <v>87</v>
      </c>
      <c r="G21">
        <f t="shared" si="0"/>
        <v>13.25</v>
      </c>
      <c r="H21">
        <f t="shared" si="1"/>
        <v>0.733532934131737</v>
      </c>
    </row>
    <row r="22" spans="1:8">
      <c r="A22" s="1">
        <v>20</v>
      </c>
      <c r="B22" s="1" t="s">
        <v>57</v>
      </c>
      <c r="C22">
        <v>0</v>
      </c>
      <c r="D22">
        <v>1</v>
      </c>
      <c r="E22">
        <v>35</v>
      </c>
      <c r="F22">
        <v>57</v>
      </c>
      <c r="G22">
        <f t="shared" si="0"/>
        <v>6.7</v>
      </c>
      <c r="H22">
        <f t="shared" si="1"/>
        <v>0.341317365269461</v>
      </c>
    </row>
    <row r="23" spans="1:8">
      <c r="A23" s="1">
        <v>21</v>
      </c>
      <c r="B23" s="1" t="s">
        <v>58</v>
      </c>
      <c r="C23">
        <v>0</v>
      </c>
      <c r="D23">
        <v>1</v>
      </c>
      <c r="E23">
        <v>52</v>
      </c>
      <c r="F23">
        <v>80</v>
      </c>
      <c r="G23">
        <f t="shared" si="0"/>
        <v>9.55</v>
      </c>
      <c r="H23">
        <f t="shared" si="1"/>
        <v>0.511976047904192</v>
      </c>
    </row>
    <row r="24" spans="1:8">
      <c r="A24" s="1">
        <v>22</v>
      </c>
      <c r="B24" s="1" t="s">
        <v>59</v>
      </c>
      <c r="C24">
        <v>0</v>
      </c>
      <c r="D24">
        <v>1</v>
      </c>
      <c r="E24">
        <v>5</v>
      </c>
      <c r="F24">
        <v>3</v>
      </c>
      <c r="G24">
        <f t="shared" si="0"/>
        <v>1</v>
      </c>
      <c r="H24">
        <f t="shared" si="1"/>
        <v>0</v>
      </c>
    </row>
    <row r="25" spans="1:8">
      <c r="A25" s="1">
        <v>23</v>
      </c>
      <c r="B25" s="1" t="s">
        <v>60</v>
      </c>
      <c r="C25">
        <v>2</v>
      </c>
      <c r="D25">
        <v>7</v>
      </c>
      <c r="E25">
        <v>63</v>
      </c>
      <c r="F25">
        <v>74</v>
      </c>
      <c r="G25">
        <f t="shared" si="0"/>
        <v>13.45</v>
      </c>
      <c r="H25">
        <f t="shared" si="1"/>
        <v>0.745508982035928</v>
      </c>
    </row>
    <row r="26" spans="1:8">
      <c r="A26" s="1">
        <v>24</v>
      </c>
      <c r="B26" s="1" t="s">
        <v>61</v>
      </c>
      <c r="C26">
        <v>1</v>
      </c>
      <c r="D26">
        <v>1</v>
      </c>
      <c r="E26">
        <v>23</v>
      </c>
      <c r="F26">
        <v>44</v>
      </c>
      <c r="G26">
        <f t="shared" si="0"/>
        <v>5.35</v>
      </c>
      <c r="H26">
        <f t="shared" si="1"/>
        <v>0.260479041916168</v>
      </c>
    </row>
    <row r="27" spans="1:8">
      <c r="A27" s="1">
        <v>25</v>
      </c>
      <c r="B27" s="1" t="s">
        <v>62</v>
      </c>
      <c r="C27">
        <v>0</v>
      </c>
      <c r="D27">
        <v>1</v>
      </c>
      <c r="E27">
        <v>10</v>
      </c>
      <c r="F27">
        <v>15</v>
      </c>
      <c r="G27">
        <f t="shared" si="0"/>
        <v>2.1</v>
      </c>
      <c r="H27">
        <f t="shared" si="1"/>
        <v>0.0658682634730539</v>
      </c>
    </row>
    <row r="28" spans="1:8">
      <c r="A28" s="1">
        <v>26</v>
      </c>
      <c r="B28" s="1" t="s">
        <v>63</v>
      </c>
      <c r="C28">
        <v>0</v>
      </c>
      <c r="D28">
        <v>1</v>
      </c>
      <c r="E28">
        <v>16</v>
      </c>
      <c r="F28">
        <v>14</v>
      </c>
      <c r="G28">
        <f t="shared" si="0"/>
        <v>2.65</v>
      </c>
      <c r="H28">
        <f t="shared" si="1"/>
        <v>0.0988023952095809</v>
      </c>
    </row>
    <row r="29" spans="1:8">
      <c r="A29" s="1">
        <v>27</v>
      </c>
      <c r="B29" s="1" t="s">
        <v>64</v>
      </c>
      <c r="C29">
        <v>0</v>
      </c>
      <c r="D29">
        <v>1</v>
      </c>
      <c r="E29">
        <v>24</v>
      </c>
      <c r="F29">
        <v>26</v>
      </c>
      <c r="G29">
        <f t="shared" si="0"/>
        <v>4.05</v>
      </c>
      <c r="H29">
        <f t="shared" si="1"/>
        <v>0.182634730538922</v>
      </c>
    </row>
    <row r="30" spans="1:8">
      <c r="A30" s="1">
        <v>28</v>
      </c>
      <c r="B30" s="1" t="s">
        <v>65</v>
      </c>
      <c r="C30">
        <v>0</v>
      </c>
      <c r="D30">
        <v>0</v>
      </c>
      <c r="E30">
        <v>14</v>
      </c>
      <c r="F30">
        <v>15</v>
      </c>
      <c r="G30">
        <f t="shared" si="0"/>
        <v>2.15</v>
      </c>
      <c r="H30">
        <f t="shared" si="1"/>
        <v>0.0688622754491018</v>
      </c>
    </row>
    <row r="31" spans="1:8">
      <c r="A31" s="1">
        <v>29</v>
      </c>
      <c r="B31" s="1" t="s">
        <v>66</v>
      </c>
      <c r="C31">
        <v>1</v>
      </c>
      <c r="D31">
        <v>2</v>
      </c>
      <c r="E31">
        <v>31</v>
      </c>
      <c r="F31">
        <v>49</v>
      </c>
      <c r="G31">
        <f t="shared" si="0"/>
        <v>6.75</v>
      </c>
      <c r="H31">
        <f t="shared" si="1"/>
        <v>0.344311377245509</v>
      </c>
    </row>
    <row r="32" spans="1:8">
      <c r="A32" s="1">
        <v>30</v>
      </c>
      <c r="B32" s="1" t="s">
        <v>67</v>
      </c>
      <c r="C32">
        <v>0</v>
      </c>
      <c r="D32">
        <v>0</v>
      </c>
      <c r="E32">
        <v>14</v>
      </c>
      <c r="F32">
        <v>35</v>
      </c>
      <c r="G32">
        <f t="shared" si="0"/>
        <v>3.15</v>
      </c>
      <c r="H32">
        <f t="shared" si="1"/>
        <v>0.12874251497006</v>
      </c>
    </row>
    <row r="33" spans="1:8">
      <c r="A33" s="1">
        <v>31</v>
      </c>
      <c r="B33" s="1" t="s">
        <v>68</v>
      </c>
      <c r="C33">
        <v>1</v>
      </c>
      <c r="D33">
        <v>2</v>
      </c>
      <c r="E33">
        <v>27</v>
      </c>
      <c r="F33">
        <v>50</v>
      </c>
      <c r="G33">
        <f t="shared" si="0"/>
        <v>6.4</v>
      </c>
      <c r="H33">
        <f t="shared" si="1"/>
        <v>0.323353293413174</v>
      </c>
    </row>
    <row r="34" spans="1:8">
      <c r="A34" s="1">
        <v>32</v>
      </c>
      <c r="B34" s="1" t="s">
        <v>69</v>
      </c>
      <c r="C34">
        <v>1</v>
      </c>
      <c r="D34">
        <v>1</v>
      </c>
      <c r="E34">
        <v>16</v>
      </c>
      <c r="F34">
        <v>13</v>
      </c>
      <c r="G34">
        <f t="shared" si="0"/>
        <v>3.1</v>
      </c>
      <c r="H34">
        <f t="shared" si="1"/>
        <v>0.125748502994012</v>
      </c>
    </row>
    <row r="35" spans="1:8">
      <c r="A35" s="1">
        <v>33</v>
      </c>
      <c r="B35" s="1" t="s">
        <v>70</v>
      </c>
      <c r="C35">
        <v>2</v>
      </c>
      <c r="D35">
        <v>11</v>
      </c>
      <c r="E35">
        <v>23</v>
      </c>
      <c r="F35">
        <v>13</v>
      </c>
      <c r="G35">
        <f t="shared" si="0"/>
        <v>7.8</v>
      </c>
      <c r="H35">
        <f t="shared" si="1"/>
        <v>0.407185628742515</v>
      </c>
    </row>
    <row r="36" spans="1:1">
      <c r="A36" t="s">
        <v>218</v>
      </c>
    </row>
  </sheetData>
  <mergeCells count="3">
    <mergeCell ref="A2:B2"/>
    <mergeCell ref="G1:G2"/>
    <mergeCell ref="H1:H2"/>
  </mergeCells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zoomScale="125" zoomScaleNormal="125" workbookViewId="0">
      <selection activeCell="R37" sqref="R37"/>
    </sheetView>
  </sheetViews>
  <sheetFormatPr defaultColWidth="8.83333333333333" defaultRowHeight="14" outlineLevelCol="4"/>
  <cols>
    <col min="3" max="3" width="18.5" customWidth="1"/>
    <col min="5" max="5" width="13.3333333333333" customWidth="1"/>
  </cols>
  <sheetData>
    <row r="1" spans="1:5">
      <c r="A1" s="1" t="s">
        <v>0</v>
      </c>
      <c r="B1" s="1" t="s">
        <v>6</v>
      </c>
      <c r="C1" t="s">
        <v>219</v>
      </c>
      <c r="D1" t="s">
        <v>80</v>
      </c>
      <c r="E1" t="s">
        <v>220</v>
      </c>
    </row>
    <row r="2" spans="1:4">
      <c r="A2" s="1">
        <v>1</v>
      </c>
      <c r="B2" s="1" t="s">
        <v>38</v>
      </c>
      <c r="C2">
        <v>12298.3</v>
      </c>
      <c r="D2">
        <f>(C2-MIN($C$2:$C$34))/(MAX($C$2:$C$34)-MIN($C$2:$C$34))</f>
        <v>0.371016650569084</v>
      </c>
    </row>
    <row r="3" spans="1:4">
      <c r="A3" s="1">
        <v>2</v>
      </c>
      <c r="B3" s="1" t="s">
        <v>39</v>
      </c>
      <c r="C3">
        <v>9655.39</v>
      </c>
      <c r="D3">
        <f t="shared" ref="D3:D34" si="0">(C3-MIN($C$2:$C$34))/(MAX($C$2:$C$34)-MIN($C$2:$C$34))</f>
        <v>0.286210415189272</v>
      </c>
    </row>
    <row r="4" spans="1:4">
      <c r="A4" s="1">
        <v>3</v>
      </c>
      <c r="B4" s="1" t="s">
        <v>40</v>
      </c>
      <c r="C4">
        <v>4822.8</v>
      </c>
      <c r="D4">
        <f t="shared" si="0"/>
        <v>0.131141281153635</v>
      </c>
    </row>
    <row r="5" spans="1:4">
      <c r="A5" s="1">
        <v>4</v>
      </c>
      <c r="B5" s="1" t="s">
        <v>41</v>
      </c>
      <c r="C5">
        <v>9510</v>
      </c>
      <c r="D5">
        <f t="shared" si="0"/>
        <v>0.281545111201671</v>
      </c>
    </row>
    <row r="6" spans="1:4">
      <c r="A6" s="1">
        <v>5</v>
      </c>
      <c r="B6" s="1" t="s">
        <v>42</v>
      </c>
      <c r="C6">
        <v>10156.5</v>
      </c>
      <c r="D6">
        <f t="shared" si="0"/>
        <v>0.302290135123427</v>
      </c>
    </row>
    <row r="7" spans="1:4">
      <c r="A7" s="1">
        <v>6</v>
      </c>
      <c r="B7" s="1" t="s">
        <v>43</v>
      </c>
      <c r="C7">
        <v>9579.7</v>
      </c>
      <c r="D7">
        <f t="shared" si="0"/>
        <v>0.283781659024326</v>
      </c>
    </row>
    <row r="8" spans="1:5">
      <c r="A8" s="1">
        <v>7</v>
      </c>
      <c r="B8" s="1" t="s">
        <v>44</v>
      </c>
      <c r="C8">
        <v>14682</v>
      </c>
      <c r="D8">
        <f t="shared" si="0"/>
        <v>0.44750530257572</v>
      </c>
      <c r="E8" t="s">
        <v>221</v>
      </c>
    </row>
    <row r="9" spans="1:4">
      <c r="A9" s="1">
        <v>8</v>
      </c>
      <c r="B9" s="1" t="s">
        <v>45</v>
      </c>
      <c r="C9">
        <v>17573.1</v>
      </c>
      <c r="D9">
        <f t="shared" si="0"/>
        <v>0.540275509320019</v>
      </c>
    </row>
    <row r="10" spans="1:4">
      <c r="A10" s="1">
        <v>9</v>
      </c>
      <c r="B10" s="1" t="s">
        <v>46</v>
      </c>
      <c r="C10">
        <v>7879</v>
      </c>
      <c r="D10">
        <f t="shared" si="0"/>
        <v>0.229209250387465</v>
      </c>
    </row>
    <row r="11" spans="1:4">
      <c r="A11" s="1">
        <v>10</v>
      </c>
      <c r="B11" s="1" t="s">
        <v>47</v>
      </c>
      <c r="C11">
        <v>9654.17</v>
      </c>
      <c r="D11">
        <f t="shared" si="0"/>
        <v>0.286171267580325</v>
      </c>
    </row>
    <row r="12" spans="1:4">
      <c r="A12" s="1">
        <v>11</v>
      </c>
      <c r="B12" s="1" t="s">
        <v>48</v>
      </c>
      <c r="C12">
        <v>17900</v>
      </c>
      <c r="D12">
        <f t="shared" si="0"/>
        <v>0.550765143225699</v>
      </c>
    </row>
    <row r="13" spans="1:4">
      <c r="A13" s="1">
        <v>12</v>
      </c>
      <c r="B13" s="1" t="s">
        <v>49</v>
      </c>
      <c r="C13">
        <v>10026</v>
      </c>
      <c r="D13">
        <f t="shared" si="0"/>
        <v>0.29810262449421</v>
      </c>
    </row>
    <row r="14" spans="1:5">
      <c r="A14" s="1">
        <v>13</v>
      </c>
      <c r="B14" s="1" t="s">
        <v>50</v>
      </c>
      <c r="C14">
        <v>11756</v>
      </c>
      <c r="D14">
        <f t="shared" si="0"/>
        <v>0.353615217509891</v>
      </c>
      <c r="E14" t="s">
        <v>222</v>
      </c>
    </row>
    <row r="15" spans="1:4">
      <c r="A15" s="1">
        <v>14</v>
      </c>
      <c r="B15" s="1" t="s">
        <v>51</v>
      </c>
      <c r="C15">
        <v>31900</v>
      </c>
      <c r="D15">
        <f t="shared" si="0"/>
        <v>1</v>
      </c>
    </row>
    <row r="16" spans="1:4">
      <c r="A16" s="1">
        <v>15</v>
      </c>
      <c r="B16" s="1" t="s">
        <v>52</v>
      </c>
      <c r="C16">
        <v>15194.31</v>
      </c>
      <c r="D16">
        <f t="shared" si="0"/>
        <v>0.463944410395295</v>
      </c>
    </row>
    <row r="17" spans="1:5">
      <c r="A17" s="1">
        <v>16</v>
      </c>
      <c r="B17" s="1" t="s">
        <v>53</v>
      </c>
      <c r="C17">
        <v>23059.46</v>
      </c>
      <c r="D17">
        <f t="shared" si="0"/>
        <v>0.716322948520894</v>
      </c>
      <c r="E17" t="s">
        <v>223</v>
      </c>
    </row>
    <row r="18" spans="1:4">
      <c r="A18" s="1">
        <v>17</v>
      </c>
      <c r="B18" s="1" t="s">
        <v>54</v>
      </c>
      <c r="C18">
        <v>15209.74</v>
      </c>
      <c r="D18">
        <f t="shared" si="0"/>
        <v>0.464439531383868</v>
      </c>
    </row>
    <row r="19" spans="1:4">
      <c r="A19" s="1">
        <v>18</v>
      </c>
      <c r="B19" s="1" t="s">
        <v>55</v>
      </c>
      <c r="C19">
        <v>2820.39</v>
      </c>
      <c r="D19">
        <f t="shared" si="0"/>
        <v>0.0668875404712474</v>
      </c>
    </row>
    <row r="20" spans="1:5">
      <c r="A20" s="1">
        <v>19</v>
      </c>
      <c r="B20" s="1" t="s">
        <v>56</v>
      </c>
      <c r="C20">
        <v>28000</v>
      </c>
      <c r="D20">
        <f t="shared" si="0"/>
        <v>0.874856004184302</v>
      </c>
      <c r="E20" t="s">
        <v>224</v>
      </c>
    </row>
    <row r="21" spans="1:5">
      <c r="A21" s="1">
        <v>20</v>
      </c>
      <c r="B21" s="1" t="s">
        <v>57</v>
      </c>
      <c r="C21">
        <v>22900</v>
      </c>
      <c r="D21">
        <f t="shared" si="0"/>
        <v>0.711206163502235</v>
      </c>
      <c r="E21" t="s">
        <v>225</v>
      </c>
    </row>
    <row r="22" spans="1:5">
      <c r="A22" s="1">
        <v>21</v>
      </c>
      <c r="B22" s="1" t="s">
        <v>58</v>
      </c>
      <c r="C22">
        <v>18644.03</v>
      </c>
      <c r="D22">
        <f t="shared" si="0"/>
        <v>0.574639729688969</v>
      </c>
      <c r="E22" t="s">
        <v>226</v>
      </c>
    </row>
    <row r="23" spans="1:4">
      <c r="A23" s="1">
        <v>22</v>
      </c>
      <c r="B23" s="1" t="s">
        <v>59</v>
      </c>
      <c r="C23">
        <v>2337.2</v>
      </c>
      <c r="D23">
        <f t="shared" si="0"/>
        <v>0.0513828411537635</v>
      </c>
    </row>
    <row r="24" spans="1:4">
      <c r="A24" s="1">
        <v>23</v>
      </c>
      <c r="B24" s="1" t="s">
        <v>60</v>
      </c>
      <c r="C24">
        <v>29400</v>
      </c>
      <c r="D24">
        <f t="shared" si="0"/>
        <v>0.919779489861732</v>
      </c>
    </row>
    <row r="25" spans="1:4">
      <c r="A25" s="1">
        <v>24</v>
      </c>
      <c r="B25" s="1" t="s">
        <v>61</v>
      </c>
      <c r="C25">
        <v>6936.1</v>
      </c>
      <c r="D25">
        <f t="shared" si="0"/>
        <v>0.198953282783716</v>
      </c>
    </row>
    <row r="26" spans="1:4">
      <c r="A26" s="1">
        <v>25</v>
      </c>
      <c r="B26" s="1" t="s">
        <v>62</v>
      </c>
      <c r="C26">
        <v>2855.73</v>
      </c>
      <c r="D26">
        <f t="shared" si="0"/>
        <v>0.0680215376025619</v>
      </c>
    </row>
    <row r="27" spans="1:4">
      <c r="A27" s="1">
        <v>26</v>
      </c>
      <c r="B27" s="1" t="s">
        <v>63</v>
      </c>
      <c r="C27">
        <v>1642</v>
      </c>
      <c r="D27">
        <f t="shared" si="0"/>
        <v>0.0290751216945139</v>
      </c>
    </row>
    <row r="28" spans="1:4">
      <c r="A28" s="1">
        <v>27</v>
      </c>
      <c r="B28" s="1" t="s">
        <v>64</v>
      </c>
      <c r="C28">
        <v>7526.38</v>
      </c>
      <c r="D28">
        <f t="shared" si="0"/>
        <v>0.217894307873483</v>
      </c>
    </row>
    <row r="29" spans="1:4">
      <c r="A29" s="1">
        <v>28</v>
      </c>
      <c r="B29" s="1" t="s">
        <v>65</v>
      </c>
      <c r="C29">
        <v>735.9</v>
      </c>
      <c r="D29">
        <f t="shared" si="0"/>
        <v>0</v>
      </c>
    </row>
    <row r="30" spans="1:4">
      <c r="A30" s="1">
        <v>29</v>
      </c>
      <c r="B30" s="1" t="s">
        <v>66</v>
      </c>
      <c r="C30">
        <v>10268.3</v>
      </c>
      <c r="D30">
        <f t="shared" si="0"/>
        <v>0.305877596336811</v>
      </c>
    </row>
    <row r="31" spans="1:4">
      <c r="A31" s="1">
        <v>30</v>
      </c>
      <c r="B31" s="1" t="s">
        <v>67</v>
      </c>
      <c r="C31">
        <v>14000</v>
      </c>
      <c r="D31">
        <f t="shared" si="0"/>
        <v>0.425621147410001</v>
      </c>
    </row>
    <row r="32" spans="1:4">
      <c r="A32" s="1">
        <v>31</v>
      </c>
      <c r="B32" s="1" t="s">
        <v>68</v>
      </c>
      <c r="C32">
        <v>10900</v>
      </c>
      <c r="D32">
        <f t="shared" si="0"/>
        <v>0.326147714838548</v>
      </c>
    </row>
    <row r="33" spans="1:4">
      <c r="A33" s="1">
        <v>32</v>
      </c>
      <c r="B33" s="1" t="s">
        <v>69</v>
      </c>
      <c r="C33">
        <v>10012.87</v>
      </c>
      <c r="D33">
        <f t="shared" si="0"/>
        <v>0.297681306374964</v>
      </c>
    </row>
    <row r="34" spans="1:4">
      <c r="A34" s="1">
        <v>33</v>
      </c>
      <c r="B34" s="1" t="s">
        <v>70</v>
      </c>
      <c r="C34">
        <v>13609</v>
      </c>
      <c r="D34">
        <f t="shared" si="0"/>
        <v>0.413074659624376</v>
      </c>
    </row>
    <row r="35" spans="1:5">
      <c r="A35" s="1" t="s">
        <v>227</v>
      </c>
      <c r="B35" s="1"/>
      <c r="C35" s="1"/>
      <c r="D35" s="1"/>
      <c r="E35" s="1"/>
    </row>
  </sheetData>
  <mergeCells count="1">
    <mergeCell ref="A35:E35"/>
  </mergeCell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zoomScale="125" zoomScaleNormal="125" topLeftCell="A29" workbookViewId="0">
      <selection activeCell="E34" sqref="E1:E34"/>
    </sheetView>
  </sheetViews>
  <sheetFormatPr defaultColWidth="8.83333333333333" defaultRowHeight="14" outlineLevelCol="6"/>
  <cols>
    <col min="3" max="3" width="15" customWidth="1"/>
    <col min="5" max="5" width="16.3333333333333" customWidth="1"/>
  </cols>
  <sheetData>
    <row r="1" spans="1:7">
      <c r="A1" s="1" t="s">
        <v>0</v>
      </c>
      <c r="B1" s="1" t="s">
        <v>6</v>
      </c>
      <c r="C1" s="2" t="s">
        <v>228</v>
      </c>
      <c r="D1" t="s">
        <v>80</v>
      </c>
      <c r="E1" s="2" t="s">
        <v>229</v>
      </c>
      <c r="F1" t="s">
        <v>80</v>
      </c>
      <c r="G1" t="s">
        <v>81</v>
      </c>
    </row>
    <row r="2" spans="1:7">
      <c r="A2" s="1">
        <v>1</v>
      </c>
      <c r="B2" s="1" t="s">
        <v>38</v>
      </c>
      <c r="C2" s="2">
        <v>163351</v>
      </c>
      <c r="D2">
        <f>(C2-MIN($C$2:$C$34))/(MAX($C$2:$C$34)-MIN($C$2:$C$34))</f>
        <v>0.123599509206183</v>
      </c>
      <c r="E2" s="2">
        <v>62</v>
      </c>
      <c r="F2">
        <f>(E2-MIN($E$2:$E$34))/(MAX($E$2:$E$34)-MIN($E$2:$E$34))</f>
        <v>0.00938566552901024</v>
      </c>
      <c r="G2">
        <f>AVERAGE(F2,D2)</f>
        <v>0.0664925873675965</v>
      </c>
    </row>
    <row r="3" spans="1:7">
      <c r="A3" s="1">
        <v>2</v>
      </c>
      <c r="B3" s="1" t="s">
        <v>39</v>
      </c>
      <c r="C3" s="2">
        <v>9717</v>
      </c>
      <c r="D3">
        <f t="shared" ref="D3:D34" si="0">(C3-MIN($C$2:$C$34))/(MAX($C$2:$C$34)-MIN($C$2:$C$34))</f>
        <v>0.00687719138299772</v>
      </c>
      <c r="E3" s="2">
        <v>20</v>
      </c>
      <c r="F3">
        <f t="shared" ref="F3:F34" si="1">(E3-MIN($E$2:$E$34))/(MAX($E$2:$E$34)-MIN($E$2:$E$34))</f>
        <v>0.00221843003412969</v>
      </c>
      <c r="G3">
        <f t="shared" ref="G3:G34" si="2">AVERAGE(F3,D3)</f>
        <v>0.00454781070856371</v>
      </c>
    </row>
    <row r="4" spans="1:7">
      <c r="A4" s="1">
        <v>3</v>
      </c>
      <c r="B4" s="1" t="s">
        <v>40</v>
      </c>
      <c r="C4" s="2">
        <v>19928</v>
      </c>
      <c r="D4">
        <f t="shared" si="0"/>
        <v>0.0146349246145255</v>
      </c>
      <c r="E4" s="2">
        <v>17</v>
      </c>
      <c r="F4">
        <f t="shared" si="1"/>
        <v>0.00170648464163823</v>
      </c>
      <c r="G4">
        <f t="shared" si="2"/>
        <v>0.00817070462808187</v>
      </c>
    </row>
    <row r="5" spans="1:7">
      <c r="A5" s="1">
        <v>4</v>
      </c>
      <c r="B5" s="1" t="s">
        <v>41</v>
      </c>
      <c r="C5" s="2">
        <v>165054</v>
      </c>
      <c r="D5">
        <f t="shared" si="0"/>
        <v>0.124893351111314</v>
      </c>
      <c r="E5" s="2">
        <v>218</v>
      </c>
      <c r="F5">
        <f t="shared" si="1"/>
        <v>0.0360068259385666</v>
      </c>
      <c r="G5">
        <f t="shared" si="2"/>
        <v>0.0804500885249401</v>
      </c>
    </row>
    <row r="6" spans="1:7">
      <c r="A6" s="1">
        <v>5</v>
      </c>
      <c r="B6" s="1" t="s">
        <v>42</v>
      </c>
      <c r="C6" s="2">
        <v>27340</v>
      </c>
      <c r="D6">
        <f t="shared" si="0"/>
        <v>0.0202661378857119</v>
      </c>
      <c r="E6" s="3">
        <v>41</v>
      </c>
      <c r="F6">
        <f t="shared" si="1"/>
        <v>0.00580204778156997</v>
      </c>
      <c r="G6">
        <f t="shared" si="2"/>
        <v>0.0130340928336409</v>
      </c>
    </row>
    <row r="7" spans="1:7">
      <c r="A7" s="1">
        <v>6</v>
      </c>
      <c r="B7" s="1" t="s">
        <v>43</v>
      </c>
      <c r="C7" s="2">
        <v>365309</v>
      </c>
      <c r="D7">
        <f t="shared" si="0"/>
        <v>0.277035635733741</v>
      </c>
      <c r="E7" s="2">
        <v>84</v>
      </c>
      <c r="F7">
        <f t="shared" si="1"/>
        <v>0.0131399317406143</v>
      </c>
      <c r="G7">
        <f t="shared" si="2"/>
        <v>0.145087783737177</v>
      </c>
    </row>
    <row r="8" spans="1:7">
      <c r="A8" s="1">
        <v>7</v>
      </c>
      <c r="B8" s="1" t="s">
        <v>44</v>
      </c>
      <c r="C8" s="2">
        <v>410058</v>
      </c>
      <c r="D8">
        <f t="shared" si="0"/>
        <v>0.311033364102915</v>
      </c>
      <c r="E8" s="2">
        <v>744</v>
      </c>
      <c r="F8">
        <f t="shared" si="1"/>
        <v>0.125767918088737</v>
      </c>
      <c r="G8">
        <f t="shared" si="2"/>
        <v>0.218400641095826</v>
      </c>
    </row>
    <row r="9" spans="1:7">
      <c r="A9" s="1">
        <v>8</v>
      </c>
      <c r="B9" s="1" t="s">
        <v>45</v>
      </c>
      <c r="C9" s="2">
        <v>612818</v>
      </c>
      <c r="D9">
        <f t="shared" si="0"/>
        <v>0.465078804316858</v>
      </c>
      <c r="E9" s="2">
        <v>735</v>
      </c>
      <c r="F9">
        <f t="shared" si="1"/>
        <v>0.124232081911263</v>
      </c>
      <c r="G9">
        <f t="shared" si="2"/>
        <v>0.294655443114061</v>
      </c>
    </row>
    <row r="10" spans="1:7">
      <c r="A10" s="1">
        <v>9</v>
      </c>
      <c r="B10" s="1" t="s">
        <v>46</v>
      </c>
      <c r="C10" s="2">
        <v>339150</v>
      </c>
      <c r="D10">
        <f t="shared" si="0"/>
        <v>0.257161525107599</v>
      </c>
      <c r="E10" s="2">
        <v>123</v>
      </c>
      <c r="F10">
        <f t="shared" si="1"/>
        <v>0.0197952218430034</v>
      </c>
      <c r="G10">
        <f t="shared" si="2"/>
        <v>0.138478373475301</v>
      </c>
    </row>
    <row r="11" spans="1:7">
      <c r="A11" s="1">
        <v>10</v>
      </c>
      <c r="B11" s="1" t="s">
        <v>47</v>
      </c>
      <c r="C11" s="2">
        <v>94116</v>
      </c>
      <c r="D11">
        <f t="shared" si="0"/>
        <v>0.0709987198334644</v>
      </c>
      <c r="E11" s="2">
        <v>310</v>
      </c>
      <c r="F11">
        <f t="shared" si="1"/>
        <v>0.0517064846416382</v>
      </c>
      <c r="G11">
        <f t="shared" si="2"/>
        <v>0.0613526022375513</v>
      </c>
    </row>
    <row r="12" spans="1:7">
      <c r="A12" s="1">
        <v>11</v>
      </c>
      <c r="B12" s="1" t="s">
        <v>48</v>
      </c>
      <c r="C12" s="2">
        <v>348899</v>
      </c>
      <c r="D12">
        <f t="shared" si="0"/>
        <v>0.264568257188116</v>
      </c>
      <c r="E12" s="2">
        <v>43</v>
      </c>
      <c r="F12">
        <f t="shared" si="1"/>
        <v>0.00614334470989761</v>
      </c>
      <c r="G12">
        <f t="shared" si="2"/>
        <v>0.135355800949007</v>
      </c>
    </row>
    <row r="13" spans="1:7">
      <c r="A13" s="1">
        <v>12</v>
      </c>
      <c r="B13" s="1" t="s">
        <v>49</v>
      </c>
      <c r="C13" s="2">
        <v>224249</v>
      </c>
      <c r="D13">
        <f t="shared" si="0"/>
        <v>0.169866323262943</v>
      </c>
      <c r="E13" s="2">
        <v>228</v>
      </c>
      <c r="F13">
        <f t="shared" si="1"/>
        <v>0.0377133105802048</v>
      </c>
      <c r="G13">
        <f t="shared" si="2"/>
        <v>0.103789816921574</v>
      </c>
    </row>
    <row r="14" spans="1:7">
      <c r="A14" s="1">
        <v>13</v>
      </c>
      <c r="B14" s="1" t="s">
        <v>50</v>
      </c>
      <c r="C14" s="2">
        <v>440542</v>
      </c>
      <c r="D14">
        <f t="shared" si="0"/>
        <v>0.334193362127584</v>
      </c>
      <c r="E14" s="2">
        <v>84</v>
      </c>
      <c r="F14">
        <f t="shared" si="1"/>
        <v>0.0131399317406143</v>
      </c>
      <c r="G14">
        <f t="shared" si="2"/>
        <v>0.173666646934099</v>
      </c>
    </row>
    <row r="15" spans="1:7">
      <c r="A15" s="1">
        <v>14</v>
      </c>
      <c r="B15" s="1" t="s">
        <v>51</v>
      </c>
      <c r="C15" s="2">
        <v>1230896</v>
      </c>
      <c r="D15">
        <f t="shared" si="0"/>
        <v>0.934659084434011</v>
      </c>
      <c r="E15" s="2">
        <v>288</v>
      </c>
      <c r="F15">
        <f t="shared" si="1"/>
        <v>0.0479522184300341</v>
      </c>
      <c r="G15">
        <f t="shared" si="2"/>
        <v>0.491305651432022</v>
      </c>
    </row>
    <row r="16" spans="1:7">
      <c r="A16" s="1">
        <v>15</v>
      </c>
      <c r="B16" s="1" t="s">
        <v>52</v>
      </c>
      <c r="C16" s="2">
        <v>637366</v>
      </c>
      <c r="D16">
        <f t="shared" si="0"/>
        <v>0.483728969370971</v>
      </c>
      <c r="E16" s="3">
        <v>281</v>
      </c>
      <c r="F16">
        <f t="shared" si="1"/>
        <v>0.0467576791808874</v>
      </c>
      <c r="G16">
        <f t="shared" si="2"/>
        <v>0.265243324275929</v>
      </c>
    </row>
    <row r="17" spans="1:7">
      <c r="A17" s="1">
        <v>16</v>
      </c>
      <c r="B17" s="1" t="s">
        <v>53</v>
      </c>
      <c r="C17" s="2">
        <v>714349</v>
      </c>
      <c r="D17">
        <f t="shared" si="0"/>
        <v>0.542216245579247</v>
      </c>
      <c r="E17" s="2">
        <v>3446</v>
      </c>
      <c r="F17">
        <f t="shared" si="1"/>
        <v>0.586860068259386</v>
      </c>
      <c r="G17">
        <f t="shared" si="2"/>
        <v>0.564538156919316</v>
      </c>
    </row>
    <row r="18" spans="1:7">
      <c r="A18" s="1">
        <v>17</v>
      </c>
      <c r="B18" s="1" t="s">
        <v>54</v>
      </c>
      <c r="C18" s="2">
        <v>31018</v>
      </c>
      <c r="D18">
        <f t="shared" si="0"/>
        <v>0.0230604717242742</v>
      </c>
      <c r="E18" s="2">
        <v>126</v>
      </c>
      <c r="F18">
        <f t="shared" si="1"/>
        <v>0.0203071672354949</v>
      </c>
      <c r="G18">
        <f t="shared" si="2"/>
        <v>0.0216838194798845</v>
      </c>
    </row>
    <row r="19" spans="1:7">
      <c r="A19" s="1">
        <v>18</v>
      </c>
      <c r="B19" s="1" t="s">
        <v>55</v>
      </c>
      <c r="C19" s="2">
        <v>67154</v>
      </c>
      <c r="D19">
        <f t="shared" si="0"/>
        <v>0.0505145357781855</v>
      </c>
      <c r="E19" s="2">
        <v>162</v>
      </c>
      <c r="F19">
        <f t="shared" si="1"/>
        <v>0.0264505119453925</v>
      </c>
      <c r="G19">
        <f t="shared" si="2"/>
        <v>0.038482523861789</v>
      </c>
    </row>
    <row r="20" spans="1:7">
      <c r="A20" s="1">
        <v>19</v>
      </c>
      <c r="B20" s="1" t="s">
        <v>56</v>
      </c>
      <c r="C20" s="2">
        <v>1316900</v>
      </c>
      <c r="D20">
        <f t="shared" si="0"/>
        <v>1</v>
      </c>
      <c r="E20" s="2">
        <v>578</v>
      </c>
      <c r="F20">
        <f t="shared" si="1"/>
        <v>0.0974402730375427</v>
      </c>
      <c r="G20">
        <f t="shared" si="2"/>
        <v>0.548720136518771</v>
      </c>
    </row>
    <row r="21" spans="1:7">
      <c r="A21" s="1">
        <v>20</v>
      </c>
      <c r="B21" s="1" t="s">
        <v>57</v>
      </c>
      <c r="C21" s="2">
        <v>178000</v>
      </c>
      <c r="D21">
        <f t="shared" si="0"/>
        <v>0.134728980767112</v>
      </c>
      <c r="E21" s="2">
        <v>43</v>
      </c>
      <c r="F21">
        <f t="shared" si="1"/>
        <v>0.00614334470989761</v>
      </c>
      <c r="G21">
        <f t="shared" si="2"/>
        <v>0.0704361627385049</v>
      </c>
    </row>
    <row r="22" spans="1:7">
      <c r="A22" s="1">
        <v>21</v>
      </c>
      <c r="B22" s="1" t="s">
        <v>58</v>
      </c>
      <c r="C22" s="2">
        <v>64861</v>
      </c>
      <c r="D22">
        <f t="shared" si="0"/>
        <v>0.0487724456499029</v>
      </c>
      <c r="E22" s="2">
        <v>117</v>
      </c>
      <c r="F22">
        <f t="shared" si="1"/>
        <v>0.0187713310580205</v>
      </c>
      <c r="G22">
        <f t="shared" si="2"/>
        <v>0.0337718883539617</v>
      </c>
    </row>
    <row r="23" spans="1:7">
      <c r="A23" s="1">
        <v>22</v>
      </c>
      <c r="B23" s="1" t="s">
        <v>59</v>
      </c>
      <c r="C23" s="2">
        <v>12392</v>
      </c>
      <c r="D23">
        <f t="shared" si="0"/>
        <v>0.00890950324220219</v>
      </c>
      <c r="E23" s="2">
        <v>8</v>
      </c>
      <c r="F23">
        <f t="shared" si="1"/>
        <v>0.000170648464163823</v>
      </c>
      <c r="G23">
        <f t="shared" si="2"/>
        <v>0.00454007585318301</v>
      </c>
    </row>
    <row r="24" spans="1:7">
      <c r="A24" s="1">
        <v>23</v>
      </c>
      <c r="B24" s="1" t="s">
        <v>60</v>
      </c>
      <c r="C24" s="2">
        <v>705738</v>
      </c>
      <c r="D24">
        <f t="shared" si="0"/>
        <v>0.535674100749486</v>
      </c>
      <c r="E24" s="2">
        <v>237</v>
      </c>
      <c r="F24">
        <f t="shared" si="1"/>
        <v>0.0392491467576792</v>
      </c>
      <c r="G24">
        <f t="shared" si="2"/>
        <v>0.287461623753583</v>
      </c>
    </row>
    <row r="25" spans="1:7">
      <c r="A25" s="1">
        <v>24</v>
      </c>
      <c r="B25" s="1" t="s">
        <v>61</v>
      </c>
      <c r="C25" s="2">
        <v>7483</v>
      </c>
      <c r="D25">
        <f t="shared" si="0"/>
        <v>0.00517992607703032</v>
      </c>
      <c r="E25" s="2">
        <v>7</v>
      </c>
      <c r="F25">
        <f t="shared" si="1"/>
        <v>0</v>
      </c>
      <c r="G25">
        <f t="shared" si="2"/>
        <v>0.00258996303851516</v>
      </c>
    </row>
    <row r="26" spans="1:7">
      <c r="A26" s="1">
        <v>25</v>
      </c>
      <c r="B26" s="1" t="s">
        <v>62</v>
      </c>
      <c r="C26" s="2">
        <v>7565</v>
      </c>
      <c r="D26">
        <f t="shared" si="0"/>
        <v>0.00524222498262088</v>
      </c>
      <c r="E26" s="2">
        <v>7</v>
      </c>
      <c r="F26">
        <f t="shared" si="1"/>
        <v>0</v>
      </c>
      <c r="G26">
        <f t="shared" si="2"/>
        <v>0.00262111249131044</v>
      </c>
    </row>
    <row r="27" spans="1:7">
      <c r="A27" s="1">
        <v>26</v>
      </c>
      <c r="B27" s="1" t="s">
        <v>63</v>
      </c>
      <c r="C27" s="2">
        <v>20023</v>
      </c>
      <c r="D27">
        <f t="shared" si="0"/>
        <v>0.0147071001758804</v>
      </c>
      <c r="E27" s="2">
        <v>19</v>
      </c>
      <c r="F27">
        <f t="shared" si="1"/>
        <v>0.00204778156996587</v>
      </c>
      <c r="G27">
        <f t="shared" si="2"/>
        <v>0.00837744087292316</v>
      </c>
    </row>
    <row r="28" spans="1:7">
      <c r="A28" s="1">
        <v>27</v>
      </c>
      <c r="B28" s="1" t="s">
        <v>64</v>
      </c>
      <c r="C28" s="2">
        <v>665</v>
      </c>
      <c r="D28">
        <f t="shared" si="0"/>
        <v>0</v>
      </c>
      <c r="E28" s="2">
        <v>13</v>
      </c>
      <c r="F28">
        <f t="shared" si="1"/>
        <v>0.00102389078498294</v>
      </c>
      <c r="G28">
        <f t="shared" si="2"/>
        <v>0.000511945392491468</v>
      </c>
    </row>
    <row r="29" spans="1:7">
      <c r="A29" s="1">
        <v>28</v>
      </c>
      <c r="B29" s="1" t="s">
        <v>65</v>
      </c>
      <c r="C29" s="2">
        <v>780944</v>
      </c>
      <c r="D29">
        <f t="shared" si="0"/>
        <v>0.592811314089049</v>
      </c>
      <c r="E29" s="2">
        <v>5867</v>
      </c>
      <c r="F29">
        <f t="shared" si="1"/>
        <v>1</v>
      </c>
      <c r="G29">
        <f t="shared" si="2"/>
        <v>0.796405657044525</v>
      </c>
    </row>
    <row r="30" spans="1:7">
      <c r="A30" s="1">
        <v>29</v>
      </c>
      <c r="B30" s="1" t="s">
        <v>66</v>
      </c>
      <c r="C30" s="2">
        <v>64617</v>
      </c>
      <c r="D30">
        <f t="shared" si="0"/>
        <v>0.0485870684186335</v>
      </c>
      <c r="E30" s="3">
        <v>241</v>
      </c>
      <c r="F30">
        <f t="shared" si="1"/>
        <v>0.0399317406143345</v>
      </c>
      <c r="G30">
        <f t="shared" si="2"/>
        <v>0.044259404516484</v>
      </c>
    </row>
    <row r="31" spans="1:7">
      <c r="A31" s="1">
        <v>30</v>
      </c>
      <c r="B31" s="1" t="s">
        <v>67</v>
      </c>
      <c r="C31" s="2">
        <v>236341</v>
      </c>
      <c r="D31">
        <f t="shared" si="0"/>
        <v>0.179053132609299</v>
      </c>
      <c r="E31" s="2">
        <v>737</v>
      </c>
      <c r="F31">
        <f t="shared" si="1"/>
        <v>0.12457337883959</v>
      </c>
      <c r="G31">
        <f t="shared" si="2"/>
        <v>0.151813255724444</v>
      </c>
    </row>
    <row r="32" spans="1:7">
      <c r="A32" s="1">
        <v>31</v>
      </c>
      <c r="B32" s="1" t="s">
        <v>68</v>
      </c>
      <c r="C32" s="2">
        <v>584193</v>
      </c>
      <c r="D32">
        <f t="shared" si="0"/>
        <v>0.443331168066493</v>
      </c>
      <c r="E32" s="2">
        <v>954</v>
      </c>
      <c r="F32">
        <f t="shared" si="1"/>
        <v>0.16160409556314</v>
      </c>
      <c r="G32">
        <f t="shared" si="2"/>
        <v>0.302467631814816</v>
      </c>
    </row>
    <row r="33" spans="1:7">
      <c r="A33" s="1">
        <v>32</v>
      </c>
      <c r="B33" s="1" t="s">
        <v>69</v>
      </c>
      <c r="C33" s="2">
        <v>197995</v>
      </c>
      <c r="D33">
        <f t="shared" si="0"/>
        <v>0.149920037075446</v>
      </c>
      <c r="E33" s="2">
        <v>1322</v>
      </c>
      <c r="F33">
        <f t="shared" si="1"/>
        <v>0.224402730375427</v>
      </c>
      <c r="G33">
        <f t="shared" si="2"/>
        <v>0.187161383725436</v>
      </c>
    </row>
    <row r="34" spans="1:7">
      <c r="A34" s="1">
        <v>33</v>
      </c>
      <c r="B34" s="1" t="s">
        <v>70</v>
      </c>
      <c r="C34" s="2">
        <v>461545</v>
      </c>
      <c r="D34">
        <f t="shared" si="0"/>
        <v>0.350150239129031</v>
      </c>
      <c r="E34" s="2">
        <v>994</v>
      </c>
      <c r="F34">
        <f t="shared" si="1"/>
        <v>0.168430034129693</v>
      </c>
      <c r="G34">
        <f t="shared" si="2"/>
        <v>0.259290136629362</v>
      </c>
    </row>
    <row r="35" spans="1:1">
      <c r="A35" t="s">
        <v>230</v>
      </c>
    </row>
    <row r="36" spans="1:3">
      <c r="A36" s="4" t="s">
        <v>212</v>
      </c>
      <c r="B36" s="4"/>
      <c r="C36" s="4"/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zoomScale="142" zoomScaleNormal="142" workbookViewId="0">
      <selection activeCell="F26" sqref="F26"/>
    </sheetView>
  </sheetViews>
  <sheetFormatPr defaultColWidth="8.83333333333333" defaultRowHeight="14" outlineLevelCol="3"/>
  <cols>
    <col min="3" max="3" width="11.1666666666667" customWidth="1"/>
  </cols>
  <sheetData>
    <row r="1" spans="1:4">
      <c r="A1" s="1" t="s">
        <v>0</v>
      </c>
      <c r="B1" s="1" t="s">
        <v>6</v>
      </c>
      <c r="C1" t="s">
        <v>231</v>
      </c>
      <c r="D1" t="s">
        <v>80</v>
      </c>
    </row>
    <row r="2" spans="1:4">
      <c r="A2" s="1">
        <v>1</v>
      </c>
      <c r="B2" s="1" t="s">
        <v>38</v>
      </c>
      <c r="C2">
        <v>23.499</v>
      </c>
      <c r="D2">
        <f>(C2-MIN($C$2:$C$34))/(MAX($C$2:$C$34)-MIN($C$2:$C$34))</f>
        <v>0.357174137719621</v>
      </c>
    </row>
    <row r="3" spans="1:4">
      <c r="A3" s="1">
        <v>2</v>
      </c>
      <c r="B3" s="1" t="s">
        <v>39</v>
      </c>
      <c r="C3">
        <v>23.062</v>
      </c>
      <c r="D3">
        <f t="shared" ref="D3:D34" si="0">(C3-MIN($C$2:$C$34))/(MAX($C$2:$C$34)-MIN($C$2:$C$34))</f>
        <v>0.349519154973987</v>
      </c>
    </row>
    <row r="4" spans="1:4">
      <c r="A4" s="1">
        <v>3</v>
      </c>
      <c r="B4" s="1" t="s">
        <v>40</v>
      </c>
      <c r="C4">
        <v>16.418</v>
      </c>
      <c r="D4">
        <f t="shared" si="0"/>
        <v>0.233135389843572</v>
      </c>
    </row>
    <row r="5" spans="1:4">
      <c r="A5" s="1">
        <v>4</v>
      </c>
      <c r="B5" s="1" t="s">
        <v>41</v>
      </c>
      <c r="C5">
        <v>27.569</v>
      </c>
      <c r="D5">
        <f t="shared" si="0"/>
        <v>0.428468828279643</v>
      </c>
    </row>
    <row r="6" spans="1:4">
      <c r="A6" s="1">
        <v>5</v>
      </c>
      <c r="B6" s="1" t="s">
        <v>42</v>
      </c>
      <c r="C6">
        <v>24.974</v>
      </c>
      <c r="D6">
        <f t="shared" si="0"/>
        <v>0.383011894126509</v>
      </c>
    </row>
    <row r="7" spans="1:4">
      <c r="A7" s="1">
        <v>6</v>
      </c>
      <c r="B7" s="1" t="s">
        <v>43</v>
      </c>
      <c r="C7">
        <v>24.811</v>
      </c>
      <c r="D7">
        <f t="shared" si="0"/>
        <v>0.38015660307951</v>
      </c>
    </row>
    <row r="8" spans="1:4">
      <c r="A8" s="1">
        <v>7</v>
      </c>
      <c r="B8" s="1" t="s">
        <v>44</v>
      </c>
      <c r="C8">
        <v>38.827</v>
      </c>
      <c r="D8">
        <f t="shared" si="0"/>
        <v>0.625676598875401</v>
      </c>
    </row>
    <row r="9" spans="1:4">
      <c r="A9" s="1">
        <v>8</v>
      </c>
      <c r="B9" s="1" t="s">
        <v>45</v>
      </c>
      <c r="C9">
        <v>46.717</v>
      </c>
      <c r="D9">
        <f t="shared" si="0"/>
        <v>0.763886699248515</v>
      </c>
    </row>
    <row r="10" spans="1:4">
      <c r="A10" s="1">
        <v>9</v>
      </c>
      <c r="B10" s="1" t="s">
        <v>46</v>
      </c>
      <c r="C10">
        <v>28.703</v>
      </c>
      <c r="D10">
        <f t="shared" si="0"/>
        <v>0.448333245747718</v>
      </c>
    </row>
    <row r="11" spans="1:4">
      <c r="A11" s="1">
        <v>10</v>
      </c>
      <c r="B11" s="1" t="s">
        <v>47</v>
      </c>
      <c r="C11">
        <v>29.065</v>
      </c>
      <c r="D11">
        <f t="shared" si="0"/>
        <v>0.454674444269273</v>
      </c>
    </row>
    <row r="12" spans="1:4">
      <c r="A12" s="1">
        <v>11</v>
      </c>
      <c r="B12" s="1" t="s">
        <v>48</v>
      </c>
      <c r="C12">
        <v>26.047</v>
      </c>
      <c r="D12">
        <f t="shared" si="0"/>
        <v>0.401807767092333</v>
      </c>
    </row>
    <row r="13" spans="1:4">
      <c r="A13" s="1">
        <v>12</v>
      </c>
      <c r="B13" s="1" t="s">
        <v>49</v>
      </c>
      <c r="C13">
        <v>32.625</v>
      </c>
      <c r="D13">
        <f t="shared" si="0"/>
        <v>0.517035402105558</v>
      </c>
    </row>
    <row r="14" spans="1:4">
      <c r="A14" s="1">
        <v>13</v>
      </c>
      <c r="B14" s="1" t="s">
        <v>50</v>
      </c>
      <c r="C14">
        <v>35.834</v>
      </c>
      <c r="D14">
        <f t="shared" si="0"/>
        <v>0.573247849773153</v>
      </c>
    </row>
    <row r="15" spans="1:4">
      <c r="A15" s="1">
        <v>14</v>
      </c>
      <c r="B15" s="1" t="s">
        <v>51</v>
      </c>
      <c r="C15">
        <v>37.412</v>
      </c>
      <c r="D15">
        <f t="shared" si="0"/>
        <v>0.600889869847776</v>
      </c>
    </row>
    <row r="16" spans="1:4">
      <c r="A16" s="1">
        <v>15</v>
      </c>
      <c r="B16" s="1" t="s">
        <v>52</v>
      </c>
      <c r="C16">
        <v>39.414</v>
      </c>
      <c r="D16">
        <f t="shared" si="0"/>
        <v>0.635959150069193</v>
      </c>
    </row>
    <row r="17" spans="1:4">
      <c r="A17" s="1">
        <v>16</v>
      </c>
      <c r="B17" s="1" t="s">
        <v>53</v>
      </c>
      <c r="C17">
        <v>60.196</v>
      </c>
      <c r="D17">
        <f t="shared" si="0"/>
        <v>1</v>
      </c>
    </row>
    <row r="18" spans="1:4">
      <c r="A18" s="1">
        <v>17</v>
      </c>
      <c r="B18" s="1" t="s">
        <v>54</v>
      </c>
      <c r="C18">
        <v>20.492</v>
      </c>
      <c r="D18">
        <f t="shared" si="0"/>
        <v>0.304500148895545</v>
      </c>
    </row>
    <row r="19" spans="1:4">
      <c r="A19" s="1">
        <v>18</v>
      </c>
      <c r="B19" s="1" t="s">
        <v>55</v>
      </c>
      <c r="C19">
        <v>20.44</v>
      </c>
      <c r="D19">
        <f t="shared" si="0"/>
        <v>0.303589258500184</v>
      </c>
    </row>
    <row r="20" spans="1:4">
      <c r="A20" s="1">
        <v>19</v>
      </c>
      <c r="B20" s="1" t="s">
        <v>56</v>
      </c>
      <c r="C20">
        <v>50.236</v>
      </c>
      <c r="D20">
        <f t="shared" si="0"/>
        <v>0.825529455042304</v>
      </c>
    </row>
    <row r="21" spans="1:4">
      <c r="A21" s="1">
        <v>20</v>
      </c>
      <c r="B21" s="1" t="s">
        <v>57</v>
      </c>
      <c r="C21">
        <v>21.188</v>
      </c>
      <c r="D21">
        <f t="shared" si="0"/>
        <v>0.316692066494999</v>
      </c>
    </row>
    <row r="22" spans="1:4">
      <c r="A22" s="1">
        <v>21</v>
      </c>
      <c r="B22" s="1" t="s">
        <v>58</v>
      </c>
      <c r="C22">
        <v>25.989</v>
      </c>
      <c r="D22">
        <f t="shared" si="0"/>
        <v>0.400791773959045</v>
      </c>
    </row>
    <row r="23" spans="1:4">
      <c r="A23" s="1">
        <v>22</v>
      </c>
      <c r="B23" s="1" t="s">
        <v>59</v>
      </c>
      <c r="C23">
        <v>3.109</v>
      </c>
      <c r="D23">
        <f t="shared" si="0"/>
        <v>0</v>
      </c>
    </row>
    <row r="24" spans="1:4">
      <c r="A24" s="1">
        <v>23</v>
      </c>
      <c r="B24" s="1" t="s">
        <v>60</v>
      </c>
      <c r="C24">
        <v>32.2</v>
      </c>
      <c r="D24">
        <f t="shared" si="0"/>
        <v>0.509590624835777</v>
      </c>
    </row>
    <row r="25" spans="1:4">
      <c r="A25" s="1">
        <v>24</v>
      </c>
      <c r="B25" s="1" t="s">
        <v>61</v>
      </c>
      <c r="C25">
        <v>18.845</v>
      </c>
      <c r="D25">
        <f t="shared" si="0"/>
        <v>0.27564944733477</v>
      </c>
    </row>
    <row r="26" spans="1:4">
      <c r="A26" s="1">
        <v>25</v>
      </c>
      <c r="B26" s="1" t="s">
        <v>62</v>
      </c>
      <c r="C26">
        <v>13.621</v>
      </c>
      <c r="D26">
        <f t="shared" si="0"/>
        <v>0.184139996846918</v>
      </c>
    </row>
    <row r="27" spans="1:4">
      <c r="A27" s="1">
        <v>26</v>
      </c>
      <c r="B27" s="1" t="s">
        <v>63</v>
      </c>
      <c r="C27">
        <v>14.828</v>
      </c>
      <c r="D27">
        <f t="shared" si="0"/>
        <v>0.205283164293097</v>
      </c>
    </row>
    <row r="28" spans="1:4">
      <c r="A28" s="1">
        <v>27</v>
      </c>
      <c r="B28" s="1" t="s">
        <v>64</v>
      </c>
      <c r="C28">
        <v>18.653</v>
      </c>
      <c r="D28">
        <f t="shared" si="0"/>
        <v>0.272286159721127</v>
      </c>
    </row>
    <row r="29" spans="1:4">
      <c r="A29" s="1">
        <v>28</v>
      </c>
      <c r="B29" s="1" t="s">
        <v>65</v>
      </c>
      <c r="C29">
        <v>48.096</v>
      </c>
      <c r="D29">
        <f t="shared" si="0"/>
        <v>0.788042811848582</v>
      </c>
    </row>
    <row r="30" spans="1:4">
      <c r="A30" s="1">
        <v>29</v>
      </c>
      <c r="B30" s="1" t="s">
        <v>66</v>
      </c>
      <c r="C30">
        <v>23.881</v>
      </c>
      <c r="D30">
        <f t="shared" si="0"/>
        <v>0.36386567870093</v>
      </c>
    </row>
    <row r="31" spans="1:4">
      <c r="A31" s="1">
        <v>30</v>
      </c>
      <c r="B31" s="1" t="s">
        <v>67</v>
      </c>
      <c r="C31">
        <v>31.21</v>
      </c>
      <c r="D31">
        <f t="shared" si="0"/>
        <v>0.492248673077934</v>
      </c>
    </row>
    <row r="32" spans="1:4">
      <c r="A32" s="1">
        <v>31</v>
      </c>
      <c r="B32" s="1" t="s">
        <v>68</v>
      </c>
      <c r="C32">
        <v>34.485</v>
      </c>
      <c r="D32">
        <f t="shared" si="0"/>
        <v>0.549617250862718</v>
      </c>
    </row>
    <row r="33" spans="1:4">
      <c r="A33" s="1">
        <v>32</v>
      </c>
      <c r="B33" s="1" t="s">
        <v>69</v>
      </c>
      <c r="C33">
        <v>33.512</v>
      </c>
      <c r="D33">
        <f t="shared" si="0"/>
        <v>0.532573090195666</v>
      </c>
    </row>
    <row r="34" spans="1:4">
      <c r="A34" s="1">
        <v>33</v>
      </c>
      <c r="B34" s="1" t="s">
        <v>70</v>
      </c>
      <c r="C34">
        <v>32.79</v>
      </c>
      <c r="D34">
        <f t="shared" si="0"/>
        <v>0.519925727398532</v>
      </c>
    </row>
    <row r="35" spans="1:1">
      <c r="A35" t="s">
        <v>232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workbookViewId="0">
      <selection activeCell="I26" sqref="I26"/>
    </sheetView>
  </sheetViews>
  <sheetFormatPr defaultColWidth="9" defaultRowHeight="14"/>
  <cols>
    <col min="1" max="4" width="9" style="1"/>
    <col min="5" max="5" width="9" style="1" customWidth="1"/>
    <col min="6" max="16384" width="9" style="1"/>
  </cols>
  <sheetData>
    <row r="1" spans="1:26">
      <c r="A1" s="1" t="s">
        <v>0</v>
      </c>
      <c r="B1" s="1" t="s">
        <v>74</v>
      </c>
      <c r="C1" s="5" t="s">
        <v>1</v>
      </c>
      <c r="D1" s="5" t="s">
        <v>2</v>
      </c>
      <c r="E1" s="5"/>
      <c r="F1" s="5"/>
      <c r="G1" s="5"/>
      <c r="H1" s="5"/>
      <c r="I1" s="5"/>
      <c r="J1" s="5" t="s">
        <v>3</v>
      </c>
      <c r="K1" s="5"/>
      <c r="L1" s="5"/>
      <c r="M1" s="5"/>
      <c r="N1" s="5"/>
      <c r="O1" s="5"/>
      <c r="P1" s="5" t="s">
        <v>4</v>
      </c>
      <c r="Q1" s="5"/>
      <c r="R1" s="5"/>
      <c r="S1" s="5"/>
      <c r="T1" s="5"/>
      <c r="U1" s="5"/>
      <c r="V1" s="5" t="s">
        <v>5</v>
      </c>
      <c r="W1" s="5"/>
      <c r="X1" s="5"/>
      <c r="Y1" s="5"/>
      <c r="Z1" s="5"/>
    </row>
    <row r="2" spans="3:26">
      <c r="C2" s="5"/>
      <c r="D2" s="5" t="s">
        <v>7</v>
      </c>
      <c r="E2" s="5"/>
      <c r="F2" s="5"/>
      <c r="G2" s="5" t="s">
        <v>8</v>
      </c>
      <c r="H2" s="5"/>
      <c r="I2" s="5"/>
      <c r="J2" s="5" t="s">
        <v>9</v>
      </c>
      <c r="K2" s="5"/>
      <c r="L2" s="5"/>
      <c r="M2" s="5" t="s">
        <v>10</v>
      </c>
      <c r="N2" s="5"/>
      <c r="O2" s="5"/>
      <c r="P2" s="5" t="s">
        <v>11</v>
      </c>
      <c r="Q2" s="5"/>
      <c r="R2" s="5"/>
      <c r="S2" s="5" t="s">
        <v>12</v>
      </c>
      <c r="T2" s="5"/>
      <c r="U2" s="5"/>
      <c r="V2" s="5" t="s">
        <v>13</v>
      </c>
      <c r="W2" s="5"/>
      <c r="X2" s="5"/>
      <c r="Y2" s="5" t="s">
        <v>14</v>
      </c>
      <c r="Z2" s="5"/>
    </row>
    <row r="3" spans="3:26">
      <c r="C3" s="5"/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M3" s="1" t="s">
        <v>24</v>
      </c>
      <c r="N3" s="1" t="s">
        <v>25</v>
      </c>
      <c r="O3" s="1" t="s">
        <v>26</v>
      </c>
      <c r="P3" s="1" t="s">
        <v>27</v>
      </c>
      <c r="Q3" s="1" t="s">
        <v>28</v>
      </c>
      <c r="R3" s="1" t="s">
        <v>29</v>
      </c>
      <c r="S3" s="1" t="s">
        <v>30</v>
      </c>
      <c r="T3" s="1" t="s">
        <v>31</v>
      </c>
      <c r="U3" s="1" t="s">
        <v>32</v>
      </c>
      <c r="V3" s="1" t="s">
        <v>33</v>
      </c>
      <c r="W3" s="1" t="s">
        <v>34</v>
      </c>
      <c r="X3" s="1" t="s">
        <v>35</v>
      </c>
      <c r="Y3" s="1" t="s">
        <v>36</v>
      </c>
      <c r="Z3" s="1" t="s">
        <v>37</v>
      </c>
    </row>
    <row r="4" spans="1:26">
      <c r="A4" s="1">
        <v>1</v>
      </c>
      <c r="B4" s="1" t="s">
        <v>38</v>
      </c>
      <c r="C4" s="1">
        <f>D4*$D$37+E4*$E$37+F4*$F$37+G4*$G$37+H4*$H$37+I4*$I$37+J4*$J$37+K4*$K$37+L4*$L$37+M4*$M$37+N4*$N$37+O4*$O$37+P4*$P$37+Q4*$Q$37+R4*$R$37+S4*$S$37+T4*$T$37+U4*$U$37+V4*$V$37+W4*$W$37+X4*$X$37+Y4*$Y$37+Z4*$Z$37</f>
        <v>0.350285424176458</v>
      </c>
      <c r="D4" s="1">
        <f>生态禀赋!I2</f>
        <v>0.0846145296684322</v>
      </c>
      <c r="E4" s="1">
        <f>文化资源!H3</f>
        <v>0.27208480565371</v>
      </c>
      <c r="F4" s="1">
        <f>政策地位!D2</f>
        <v>0.6</v>
      </c>
      <c r="G4" s="1">
        <f>经济规模!D2</f>
        <v>0.192093038799586</v>
      </c>
      <c r="H4" s="1">
        <f>交通规模!D2</f>
        <v>0.0478374836173001</v>
      </c>
      <c r="I4" s="1">
        <f>创新能力!D2</f>
        <v>0.3625</v>
      </c>
      <c r="J4" s="1">
        <f>基本社保!K2</f>
        <v>0.0775232376532069</v>
      </c>
      <c r="K4" s="1">
        <f>生活水平!I2</f>
        <v>0.883565520634614</v>
      </c>
      <c r="L4" s="1">
        <f>主流评价!D2</f>
        <v>0.718936678614098</v>
      </c>
      <c r="M4" s="1">
        <f>教育服务!J2</f>
        <v>0.711056501131161</v>
      </c>
      <c r="N4" s="1">
        <f>医疗服务!D2</f>
        <v>0.651515151515151</v>
      </c>
      <c r="O4" s="1">
        <f>文化服务!M2</f>
        <v>0.120190398301105</v>
      </c>
      <c r="P4" s="1">
        <f>主流媒体!H2</f>
        <v>0.097916498504207</v>
      </c>
      <c r="Q4" s="1">
        <f>网络接入!F2</f>
        <v>0.273261299289714</v>
      </c>
      <c r="R4" s="1">
        <f>舆情干预!D2</f>
        <v>0.410526315789474</v>
      </c>
      <c r="S4" s="1">
        <f>媒体影响!I3</f>
        <v>0.216481654998867</v>
      </c>
      <c r="T4" s="1">
        <f>群体情绪!D2</f>
        <v>0</v>
      </c>
      <c r="U4" s="1">
        <f>城市标签!D2</f>
        <v>0.461666666666667</v>
      </c>
      <c r="V4" s="1">
        <f>就学吸引!H3</f>
        <v>0.622754491017964</v>
      </c>
      <c r="W4" s="1">
        <f>就业吸引!M2</f>
        <v>0.605892919078982</v>
      </c>
      <c r="X4" s="1">
        <f>旅游吸引!D2</f>
        <v>0.371016650569084</v>
      </c>
      <c r="Y4" s="1">
        <f>外资吸引!G2</f>
        <v>0.0664925873675965</v>
      </c>
      <c r="Z4" s="1">
        <f>会展竞争!D2</f>
        <v>0.357174137719621</v>
      </c>
    </row>
    <row r="5" spans="1:26">
      <c r="A5" s="1">
        <v>2</v>
      </c>
      <c r="B5" s="1" t="s">
        <v>39</v>
      </c>
      <c r="C5" s="1">
        <f t="shared" ref="C5:C36" si="0">D5*$D$37+E5*$E$37+F5*$F$37+G5*$G$37+H5*$H$37+I5*$I$37+J5*$J$37+K5*$K$37+L5*$L$37+M5*$M$37+N5*$N$37+O5*$O$37+P5*$P$37+Q5*$Q$37+R5*$R$37+S5*$S$37+T5*$T$37+U5*$U$37+V5*$V$37+W5*$W$37+X5*$X$37+Y5*$Y$37+Z5*$Z$37</f>
        <v>0.378797042431509</v>
      </c>
      <c r="D5" s="1">
        <f>生态禀赋!I3</f>
        <v>0.0399226794667933</v>
      </c>
      <c r="E5" s="1">
        <f>文化资源!H4</f>
        <v>0.280329799764429</v>
      </c>
      <c r="F5" s="1">
        <f>政策地位!D3</f>
        <v>0.6</v>
      </c>
      <c r="G5" s="1">
        <f>经济规模!D3</f>
        <v>0.146375697623901</v>
      </c>
      <c r="H5" s="1">
        <f>交通规模!D3</f>
        <v>0.0655307994757536</v>
      </c>
      <c r="I5" s="1">
        <f>创新能力!D3</f>
        <v>0.480909090909091</v>
      </c>
      <c r="J5" s="1">
        <f>基本社保!K3</f>
        <v>0.268886096811463</v>
      </c>
      <c r="K5" s="1">
        <f>生活水平!I3</f>
        <v>0.54908874684458</v>
      </c>
      <c r="L5" s="1">
        <f>主流评价!D3</f>
        <v>0.868279569892473</v>
      </c>
      <c r="M5" s="1">
        <f>教育服务!J3</f>
        <v>0.557336756386715</v>
      </c>
      <c r="N5" s="1">
        <f>医疗服务!D3</f>
        <v>0.954545454545455</v>
      </c>
      <c r="O5" s="1">
        <f>文化服务!M3</f>
        <v>0.387369257076905</v>
      </c>
      <c r="P5" s="1">
        <f>主流媒体!H3</f>
        <v>0.0822845225782482</v>
      </c>
      <c r="Q5" s="1">
        <f>网络接入!F3</f>
        <v>0.415023154068145</v>
      </c>
      <c r="R5" s="1">
        <f>舆情干预!D3</f>
        <v>0.396491228070175</v>
      </c>
      <c r="S5" s="1">
        <f>媒体影响!I4</f>
        <v>0.363788942616925</v>
      </c>
      <c r="T5" s="1">
        <f>群体情绪!D3</f>
        <v>0.173252279635258</v>
      </c>
      <c r="U5" s="1">
        <f>城市标签!D3</f>
        <v>0.5</v>
      </c>
      <c r="V5" s="1">
        <f>就学吸引!H4</f>
        <v>0.374251497005988</v>
      </c>
      <c r="W5" s="1">
        <f>就业吸引!M3</f>
        <v>0.680842524561845</v>
      </c>
      <c r="X5" s="1">
        <f>旅游吸引!D3</f>
        <v>0.286210415189272</v>
      </c>
      <c r="Y5" s="1">
        <f>外资吸引!G3</f>
        <v>0.00454781070856371</v>
      </c>
      <c r="Z5" s="1">
        <f>会展竞争!D3</f>
        <v>0.349519154973987</v>
      </c>
    </row>
    <row r="6" spans="1:26">
      <c r="A6" s="1">
        <v>3</v>
      </c>
      <c r="B6" s="1" t="s">
        <v>40</v>
      </c>
      <c r="C6" s="1">
        <f t="shared" si="0"/>
        <v>0.285746395500728</v>
      </c>
      <c r="D6" s="1">
        <f>生态禀赋!I4</f>
        <v>0.0600641908330425</v>
      </c>
      <c r="E6" s="1">
        <f>文化资源!H5</f>
        <v>0.196702002355713</v>
      </c>
      <c r="F6" s="1">
        <f>政策地位!D4</f>
        <v>0.6</v>
      </c>
      <c r="G6" s="1">
        <f>经济规模!D4</f>
        <v>0.0795040604217492</v>
      </c>
      <c r="H6" s="1">
        <f>交通规模!D4</f>
        <v>0.0463084316295325</v>
      </c>
      <c r="I6" s="1">
        <f>创新能力!D4</f>
        <v>0.342045454545455</v>
      </c>
      <c r="J6" s="1">
        <f>基本社保!K4</f>
        <v>0.176738324405619</v>
      </c>
      <c r="K6" s="1">
        <f>生活水平!I4</f>
        <v>0.3549165283766</v>
      </c>
      <c r="L6" s="1">
        <f>主流评价!D4</f>
        <v>0.245519713261649</v>
      </c>
      <c r="M6" s="1">
        <f>教育服务!J4</f>
        <v>0.38025983878873</v>
      </c>
      <c r="N6" s="1">
        <f>医疗服务!D4</f>
        <v>0.53030303030303</v>
      </c>
      <c r="O6" s="1">
        <f>文化服务!M4</f>
        <v>0.551559864309803</v>
      </c>
      <c r="P6" s="1">
        <f>主流媒体!H4</f>
        <v>0.0849056603773585</v>
      </c>
      <c r="Q6" s="1">
        <f>网络接入!F4</f>
        <v>1</v>
      </c>
      <c r="R6" s="1">
        <f>舆情干预!D4</f>
        <v>0.126315789473684</v>
      </c>
      <c r="S6" s="1">
        <f>媒体影响!I5</f>
        <v>0.0451704401623394</v>
      </c>
      <c r="T6" s="1">
        <f>群体情绪!D4</f>
        <v>0.115501519756839</v>
      </c>
      <c r="U6" s="1">
        <f>城市标签!D4</f>
        <v>0.333333333333333</v>
      </c>
      <c r="V6" s="1">
        <f>就学吸引!H5</f>
        <v>0.278443113772455</v>
      </c>
      <c r="W6" s="1">
        <f>就业吸引!M4</f>
        <v>0.735922259241056</v>
      </c>
      <c r="X6" s="1">
        <f>旅游吸引!D4</f>
        <v>0.131141281153635</v>
      </c>
      <c r="Y6" s="1">
        <f>外资吸引!G4</f>
        <v>0.00817070462808187</v>
      </c>
      <c r="Z6" s="1">
        <f>会展竞争!D4</f>
        <v>0.233135389843572</v>
      </c>
    </row>
    <row r="7" spans="1:26">
      <c r="A7" s="1">
        <v>4</v>
      </c>
      <c r="B7" s="1" t="s">
        <v>41</v>
      </c>
      <c r="C7" s="1">
        <f t="shared" si="0"/>
        <v>0.407256209462042</v>
      </c>
      <c r="D7" s="1">
        <f>生态禀赋!I5</f>
        <v>0.0820138272552696</v>
      </c>
      <c r="E7" s="1">
        <f>文化资源!H6</f>
        <v>0.180800942285041</v>
      </c>
      <c r="F7" s="1">
        <f>政策地位!D5</f>
        <v>0.9</v>
      </c>
      <c r="G7" s="1">
        <f>经济规模!D5</f>
        <v>0.217458142565919</v>
      </c>
      <c r="H7" s="1">
        <f>交通规模!D5</f>
        <v>0.27129750982962</v>
      </c>
      <c r="I7" s="1">
        <f>创新能力!D5</f>
        <v>0.598409090909091</v>
      </c>
      <c r="J7" s="1">
        <f>基本社保!K5</f>
        <v>0.348404434105005</v>
      </c>
      <c r="K7" s="1">
        <f>生活水平!I5</f>
        <v>0.424956211667232</v>
      </c>
      <c r="L7" s="1">
        <f>主流评价!D5</f>
        <v>0.660692951015532</v>
      </c>
      <c r="M7" s="1">
        <f>教育服务!J5</f>
        <v>0.240918848587196</v>
      </c>
      <c r="N7" s="1">
        <f>医疗服务!D5</f>
        <v>0.787878787878788</v>
      </c>
      <c r="O7" s="1">
        <f>文化服务!M5</f>
        <v>0.330674726819452</v>
      </c>
      <c r="P7" s="1">
        <f>主流媒体!H5</f>
        <v>0.147596339709925</v>
      </c>
      <c r="Q7" s="1">
        <f>网络接入!F5</f>
        <v>0.120332232965568</v>
      </c>
      <c r="R7" s="1">
        <f>舆情干预!D5</f>
        <v>0.526315789473684</v>
      </c>
      <c r="S7" s="1">
        <f>媒体影响!I6</f>
        <v>0.412489470603986</v>
      </c>
      <c r="T7" s="1">
        <f>群体情绪!D5</f>
        <v>0.252279635258359</v>
      </c>
      <c r="U7" s="1">
        <f>城市标签!D5</f>
        <v>0.745</v>
      </c>
      <c r="V7" s="1">
        <f>就学吸引!H6</f>
        <v>0.610778443113772</v>
      </c>
      <c r="W7" s="1">
        <f>就业吸引!M5</f>
        <v>0.683444551848501</v>
      </c>
      <c r="X7" s="1">
        <f>旅游吸引!D5</f>
        <v>0.281545111201671</v>
      </c>
      <c r="Y7" s="1">
        <f>外资吸引!G5</f>
        <v>0.0804500885249401</v>
      </c>
      <c r="Z7" s="1">
        <f>会展竞争!D5</f>
        <v>0.428468828279643</v>
      </c>
    </row>
    <row r="8" spans="1:26">
      <c r="A8" s="1">
        <v>5</v>
      </c>
      <c r="B8" s="1" t="s">
        <v>42</v>
      </c>
      <c r="C8" s="1">
        <f t="shared" si="0"/>
        <v>0.392703876277348</v>
      </c>
      <c r="D8" s="1">
        <f>生态禀赋!I6</f>
        <v>0.177631866820234</v>
      </c>
      <c r="E8" s="1">
        <f>文化资源!H7</f>
        <v>0.0376914016489988</v>
      </c>
      <c r="F8" s="1">
        <f>政策地位!D6</f>
        <v>0.9</v>
      </c>
      <c r="G8" s="1">
        <f>经济规模!D6</f>
        <v>0.212578952645122</v>
      </c>
      <c r="H8" s="1">
        <f>交通规模!D6</f>
        <v>0.168414154652687</v>
      </c>
      <c r="I8" s="1">
        <f>创新能力!D6</f>
        <v>0.536590909090909</v>
      </c>
      <c r="J8" s="1">
        <f>基本社保!K6</f>
        <v>0.149578233876751</v>
      </c>
      <c r="K8" s="1">
        <f>生活水平!I6</f>
        <v>0.615833729166659</v>
      </c>
      <c r="L8" s="1">
        <f>主流评价!D6</f>
        <v>0.642174432497013</v>
      </c>
      <c r="M8" s="1">
        <f>教育服务!J6</f>
        <v>0.515881020099822</v>
      </c>
      <c r="N8" s="1">
        <f>医疗服务!D6</f>
        <v>0.772727272727273</v>
      </c>
      <c r="O8" s="1">
        <f>文化服务!M6</f>
        <v>0.321702827193799</v>
      </c>
      <c r="P8" s="1">
        <f>主流媒体!H6</f>
        <v>0.121359870109707</v>
      </c>
      <c r="Q8" s="1">
        <f>网络接入!F6</f>
        <v>0</v>
      </c>
      <c r="R8" s="1">
        <f>舆情干预!D6</f>
        <v>0.466666666666667</v>
      </c>
      <c r="S8" s="1">
        <f>媒体影响!I7</f>
        <v>0.437065916968952</v>
      </c>
      <c r="T8" s="1">
        <f>群体情绪!D6</f>
        <v>0.446808510638298</v>
      </c>
      <c r="U8" s="1">
        <f>城市标签!D6</f>
        <v>0.728333333333333</v>
      </c>
      <c r="V8" s="1">
        <f>就学吸引!H7</f>
        <v>0.526946107784431</v>
      </c>
      <c r="W8" s="1">
        <f>就业吸引!M6</f>
        <v>0.646104549986084</v>
      </c>
      <c r="X8" s="1">
        <f>旅游吸引!D6</f>
        <v>0.302290135123427</v>
      </c>
      <c r="Y8" s="1">
        <f>外资吸引!G6</f>
        <v>0.0130340928336409</v>
      </c>
      <c r="Z8" s="1">
        <f>会展竞争!D6</f>
        <v>0.383011894126509</v>
      </c>
    </row>
    <row r="9" spans="1:26">
      <c r="A9" s="1">
        <v>6</v>
      </c>
      <c r="B9" s="1" t="s">
        <v>43</v>
      </c>
      <c r="C9" s="1">
        <f t="shared" si="0"/>
        <v>0.420549464673633</v>
      </c>
      <c r="D9" s="1">
        <f>生态禀赋!I7</f>
        <v>0.794681544914686</v>
      </c>
      <c r="E9" s="1">
        <f>文化资源!H8</f>
        <v>0.265017667844523</v>
      </c>
      <c r="F9" s="1">
        <f>政策地位!D7</f>
        <v>0.9</v>
      </c>
      <c r="G9" s="1">
        <f>经济规模!D7</f>
        <v>0.154062092704608</v>
      </c>
      <c r="H9" s="1">
        <f>交通规模!D7</f>
        <v>0.208606378331149</v>
      </c>
      <c r="I9" s="1">
        <f>创新能力!D7</f>
        <v>0.487272727272727</v>
      </c>
      <c r="J9" s="1">
        <f>基本社保!K7</f>
        <v>0.137086252259853</v>
      </c>
      <c r="K9" s="1">
        <f>生活水平!I7</f>
        <v>0.433862962996256</v>
      </c>
      <c r="L9" s="1">
        <f>主流评价!D7</f>
        <v>0.70489844683393</v>
      </c>
      <c r="M9" s="1">
        <f>教育服务!J7</f>
        <v>0.254431331680661</v>
      </c>
      <c r="N9" s="1">
        <f>医疗服务!D7</f>
        <v>0.848484848484849</v>
      </c>
      <c r="O9" s="1">
        <f>文化服务!M7</f>
        <v>0.321225220386788</v>
      </c>
      <c r="P9" s="1">
        <f>主流媒体!H7</f>
        <v>0.0734024067475597</v>
      </c>
      <c r="Q9" s="1">
        <f>网络接入!F7</f>
        <v>0.052554047934142</v>
      </c>
      <c r="R9" s="1">
        <f>舆情干预!D7</f>
        <v>0.505263157894737</v>
      </c>
      <c r="S9" s="1">
        <f>媒体影响!I8</f>
        <v>0.440717037285346</v>
      </c>
      <c r="T9" s="1">
        <f>群体情绪!D7</f>
        <v>0.408308004052685</v>
      </c>
      <c r="U9" s="1">
        <f>城市标签!D7</f>
        <v>0.795</v>
      </c>
      <c r="V9" s="1">
        <f>就学吸引!H8</f>
        <v>0.517964071856287</v>
      </c>
      <c r="W9" s="1">
        <f>就业吸引!M7</f>
        <v>0.594604383481635</v>
      </c>
      <c r="X9" s="1">
        <f>旅游吸引!D7</f>
        <v>0.283781659024326</v>
      </c>
      <c r="Y9" s="1">
        <f>外资吸引!G7</f>
        <v>0.145087783737177</v>
      </c>
      <c r="Z9" s="1">
        <f>会展竞争!D7</f>
        <v>0.38015660307951</v>
      </c>
    </row>
    <row r="10" spans="1:26">
      <c r="A10" s="1">
        <v>7</v>
      </c>
      <c r="B10" s="1" t="s">
        <v>44</v>
      </c>
      <c r="C10" s="1">
        <f t="shared" si="0"/>
        <v>0.644805598536539</v>
      </c>
      <c r="D10" s="1">
        <f>生态禀赋!I8</f>
        <v>0.278274886616993</v>
      </c>
      <c r="E10" s="1">
        <f>文化资源!H9</f>
        <v>0.499411071849234</v>
      </c>
      <c r="F10" s="1">
        <f>政策地位!D8</f>
        <v>0.9</v>
      </c>
      <c r="G10" s="1">
        <f>经济规模!D8</f>
        <v>0.521805968652876</v>
      </c>
      <c r="H10" s="1">
        <f>交通规模!D8</f>
        <v>0.31476627348187</v>
      </c>
      <c r="I10" s="1">
        <f>创新能力!D8</f>
        <v>0.980227272727273</v>
      </c>
      <c r="J10" s="1">
        <f>基本社保!K8</f>
        <v>0.492679485020787</v>
      </c>
      <c r="K10" s="1">
        <f>生活水平!I8</f>
        <v>0.717961719273797</v>
      </c>
      <c r="L10" s="1">
        <f>主流评价!D8</f>
        <v>0.698028673835125</v>
      </c>
      <c r="M10" s="1">
        <f>教育服务!J8</f>
        <v>0.350493241846268</v>
      </c>
      <c r="N10" s="1">
        <f>医疗服务!D8</f>
        <v>0.757575757575758</v>
      </c>
      <c r="O10" s="1">
        <f>文化服务!M8</f>
        <v>0.73129574988302</v>
      </c>
      <c r="P10" s="1">
        <f>主流媒体!H8</f>
        <v>0.444623892831239</v>
      </c>
      <c r="Q10" s="1">
        <f>网络接入!F8</f>
        <v>0.740738123267348</v>
      </c>
      <c r="R10" s="1">
        <f>舆情干预!D8</f>
        <v>0.859649122807018</v>
      </c>
      <c r="S10" s="1">
        <f>媒体影响!I9</f>
        <v>0.780059964494368</v>
      </c>
      <c r="T10" s="1">
        <f>群体情绪!D8</f>
        <v>1</v>
      </c>
      <c r="U10" s="1">
        <f>城市标签!D8</f>
        <v>0.828333333333333</v>
      </c>
      <c r="V10" s="1">
        <f>就学吸引!H9</f>
        <v>0.601796407185629</v>
      </c>
      <c r="W10" s="1">
        <f>就业吸引!M8</f>
        <v>0.833222687772048</v>
      </c>
      <c r="X10" s="1">
        <f>旅游吸引!D8</f>
        <v>0.44750530257572</v>
      </c>
      <c r="Y10" s="1">
        <f>外资吸引!G8</f>
        <v>0.218400641095826</v>
      </c>
      <c r="Z10" s="1">
        <f>会展竞争!D8</f>
        <v>0.625676598875401</v>
      </c>
    </row>
    <row r="11" spans="1:26">
      <c r="A11" s="1">
        <v>8</v>
      </c>
      <c r="B11" s="1" t="s">
        <v>45</v>
      </c>
      <c r="C11" s="1">
        <f t="shared" si="0"/>
        <v>0.704353533533638</v>
      </c>
      <c r="D11" s="1">
        <f>生态禀赋!I9</f>
        <v>1</v>
      </c>
      <c r="E11" s="1">
        <f>文化资源!H10</f>
        <v>1</v>
      </c>
      <c r="F11" s="1">
        <f>政策地位!D9</f>
        <v>0.8</v>
      </c>
      <c r="G11" s="1">
        <f>经济规模!D9</f>
        <v>0.580389666811483</v>
      </c>
      <c r="H11" s="1">
        <f>交通规模!D9</f>
        <v>0.334862385321101</v>
      </c>
      <c r="I11" s="1">
        <f>创新能力!D9</f>
        <v>0.959090909090909</v>
      </c>
      <c r="J11" s="1">
        <f>基本社保!K9</f>
        <v>0.749710477243168</v>
      </c>
      <c r="K11" s="1">
        <f>生活水平!I9</f>
        <v>0.815008038417247</v>
      </c>
      <c r="L11" s="1">
        <f>主流评价!D9</f>
        <v>0.961469534050179</v>
      </c>
      <c r="M11" s="1">
        <f>教育服务!J9</f>
        <v>0.298024086341251</v>
      </c>
      <c r="N11" s="1">
        <f>医疗服务!D9</f>
        <v>0.924242424242424</v>
      </c>
      <c r="O11" s="1">
        <f>文化服务!M9</f>
        <v>0.599788742547976</v>
      </c>
      <c r="P11" s="1">
        <f>主流媒体!H9</f>
        <v>0.717695042062178</v>
      </c>
      <c r="Q11" s="1">
        <f>网络接入!F9</f>
        <v>0.457212312512359</v>
      </c>
      <c r="R11" s="1">
        <f>舆情干预!D9</f>
        <v>0.92280701754386</v>
      </c>
      <c r="S11" s="1">
        <f>媒体影响!I10</f>
        <v>0.798259081918113</v>
      </c>
      <c r="T11" s="1">
        <f>群体情绪!D9</f>
        <v>0.714285714285714</v>
      </c>
      <c r="U11" s="1">
        <f>城市标签!D9</f>
        <v>0.945</v>
      </c>
      <c r="V11" s="1">
        <f>就学吸引!H10</f>
        <v>0.356287425149701</v>
      </c>
      <c r="W11" s="1">
        <f>就业吸引!M9</f>
        <v>0.691026199942689</v>
      </c>
      <c r="X11" s="1">
        <f>旅游吸引!D9</f>
        <v>0.540275509320019</v>
      </c>
      <c r="Y11" s="1">
        <f>外资吸引!G9</f>
        <v>0.294655443114061</v>
      </c>
      <c r="Z11" s="1">
        <f>会展竞争!D9</f>
        <v>0.763886699248515</v>
      </c>
    </row>
    <row r="12" spans="1:26">
      <c r="A12" s="1">
        <v>9</v>
      </c>
      <c r="B12" s="1" t="s">
        <v>46</v>
      </c>
      <c r="C12" s="1">
        <f t="shared" si="0"/>
        <v>0.399190207998875</v>
      </c>
      <c r="D12" s="1">
        <f>生态禀赋!I10</f>
        <v>0.497166079287056</v>
      </c>
      <c r="E12" s="1">
        <f>文化资源!H11</f>
        <v>0.0129564193168433</v>
      </c>
      <c r="F12" s="1">
        <f>政策地位!D10</f>
        <v>0.4</v>
      </c>
      <c r="G12" s="1">
        <f>经济规模!D10</f>
        <v>0.356615312635765</v>
      </c>
      <c r="H12" s="1">
        <f>交通规模!D10</f>
        <v>0.148973350808213</v>
      </c>
      <c r="I12" s="1">
        <f>创新能力!D10</f>
        <v>0.782272727272727</v>
      </c>
      <c r="J12" s="1">
        <f>基本社保!K10</f>
        <v>0.231793204892938</v>
      </c>
      <c r="K12" s="1">
        <f>生活水平!I10</f>
        <v>0.435397574342593</v>
      </c>
      <c r="L12" s="1">
        <f>主流评价!D10</f>
        <v>0.651732377538829</v>
      </c>
      <c r="M12" s="1">
        <f>教育服务!J10</f>
        <v>0.475297397403363</v>
      </c>
      <c r="N12" s="1">
        <f>医疗服务!D10</f>
        <v>0.666666666666667</v>
      </c>
      <c r="O12" s="1">
        <f>文化服务!M10</f>
        <v>0.317302272388029</v>
      </c>
      <c r="P12" s="1">
        <f>主流媒体!H10</f>
        <v>0.273838549362714</v>
      </c>
      <c r="Q12" s="1">
        <f>网络接入!F10</f>
        <v>0.317812024941402</v>
      </c>
      <c r="R12" s="1">
        <f>舆情干预!D10</f>
        <v>0.52280701754386</v>
      </c>
      <c r="S12" s="1">
        <f>媒体影响!I11</f>
        <v>0.405958583752871</v>
      </c>
      <c r="T12" s="1">
        <f>群体情绪!D10</f>
        <v>0.218844984802432</v>
      </c>
      <c r="U12" s="1">
        <f>城市标签!D10</f>
        <v>0.695</v>
      </c>
      <c r="V12" s="1">
        <f>就学吸引!H11</f>
        <v>0.5</v>
      </c>
      <c r="W12" s="1">
        <f>就业吸引!M10</f>
        <v>0.590594735766421</v>
      </c>
      <c r="X12" s="1">
        <f>旅游吸引!D10</f>
        <v>0.229209250387465</v>
      </c>
      <c r="Y12" s="1">
        <f>外资吸引!G10</f>
        <v>0.138478373475301</v>
      </c>
      <c r="Z12" s="1">
        <f>会展竞争!D10</f>
        <v>0.448333245747718</v>
      </c>
    </row>
    <row r="13" spans="1:26">
      <c r="A13" s="1">
        <v>10</v>
      </c>
      <c r="B13" s="1" t="s">
        <v>47</v>
      </c>
      <c r="C13" s="1">
        <f t="shared" si="0"/>
        <v>0.417416752938821</v>
      </c>
      <c r="D13" s="1">
        <f>生态禀赋!I11</f>
        <v>0.514281015556098</v>
      </c>
      <c r="E13" s="1">
        <f>文化资源!H12</f>
        <v>0.260306242638398</v>
      </c>
      <c r="F13" s="1">
        <f>政策地位!D11</f>
        <v>0.4</v>
      </c>
      <c r="G13" s="1">
        <f>经济规模!D11</f>
        <v>0.353641011930622</v>
      </c>
      <c r="H13" s="1">
        <f>交通规模!D11</f>
        <v>0.110310179117519</v>
      </c>
      <c r="I13" s="1">
        <f>创新能力!D11</f>
        <v>0.472045454545455</v>
      </c>
      <c r="J13" s="1">
        <f>基本社保!K11</f>
        <v>0.145956249821097</v>
      </c>
      <c r="K13" s="1">
        <f>生活水平!I11</f>
        <v>0.703714691473913</v>
      </c>
      <c r="L13" s="1">
        <f>主流评价!D11</f>
        <v>0.774492234169654</v>
      </c>
      <c r="M13" s="1">
        <f>教育服务!J11</f>
        <v>0.442594259798047</v>
      </c>
      <c r="N13" s="1">
        <f>医疗服务!D11</f>
        <v>0.696969696969697</v>
      </c>
      <c r="O13" s="1">
        <f>文化服务!M11</f>
        <v>0.395744795578161</v>
      </c>
      <c r="P13" s="1">
        <f>主流媒体!H11</f>
        <v>0.221499794149839</v>
      </c>
      <c r="Q13" s="1">
        <f>网络接入!F11</f>
        <v>0.47215126764383</v>
      </c>
      <c r="R13" s="1">
        <f>舆情干预!D11</f>
        <v>0.43859649122807</v>
      </c>
      <c r="S13" s="1">
        <f>媒体影响!I12</f>
        <v>0.448230460088262</v>
      </c>
      <c r="T13" s="1">
        <f>群体情绪!D11</f>
        <v>0.288753799392097</v>
      </c>
      <c r="U13" s="1">
        <f>城市标签!D11</f>
        <v>0.761666666666667</v>
      </c>
      <c r="V13" s="1">
        <f>就学吸引!H12</f>
        <v>0.284431137724551</v>
      </c>
      <c r="W13" s="1">
        <f>就业吸引!M11</f>
        <v>0.641455333199405</v>
      </c>
      <c r="X13" s="1">
        <f>旅游吸引!D11</f>
        <v>0.286171267580325</v>
      </c>
      <c r="Y13" s="1">
        <f>外资吸引!G11</f>
        <v>0.0613526022375513</v>
      </c>
      <c r="Z13" s="1">
        <f>会展竞争!D11</f>
        <v>0.454674444269273</v>
      </c>
    </row>
    <row r="14" spans="1:26">
      <c r="A14" s="1">
        <v>11</v>
      </c>
      <c r="B14" s="1" t="s">
        <v>48</v>
      </c>
      <c r="C14" s="1">
        <f t="shared" si="0"/>
        <v>0.408923801749872</v>
      </c>
      <c r="D14" s="1">
        <f>生态禀赋!I12</f>
        <v>0.814154780719704</v>
      </c>
      <c r="E14" s="1">
        <f>文化资源!H13</f>
        <v>0</v>
      </c>
      <c r="F14" s="1">
        <f>政策地位!D12</f>
        <v>0.5</v>
      </c>
      <c r="G14" s="1">
        <f>经济规模!D12</f>
        <v>0.197473515356081</v>
      </c>
      <c r="H14" s="1">
        <f>交通规模!D12</f>
        <v>0.106159895150721</v>
      </c>
      <c r="I14" s="1">
        <f>创新能力!D12</f>
        <v>0.562045454545455</v>
      </c>
      <c r="J14" s="1">
        <f>基本社保!K12</f>
        <v>0.161547014506589</v>
      </c>
      <c r="K14" s="1">
        <f>生活水平!I12</f>
        <v>0.640871260537111</v>
      </c>
      <c r="L14" s="1">
        <f>主流评价!D12</f>
        <v>0.714456391875747</v>
      </c>
      <c r="M14" s="1">
        <f>教育服务!J12</f>
        <v>0.600089113387857</v>
      </c>
      <c r="N14" s="1">
        <f>医疗服务!D12</f>
        <v>0.878787878787879</v>
      </c>
      <c r="O14" s="1">
        <f>文化服务!M12</f>
        <v>0.258550444045269</v>
      </c>
      <c r="P14" s="1">
        <f>主流媒体!H12</f>
        <v>0.255323428065603</v>
      </c>
      <c r="Q14" s="1">
        <f>网络接入!F12</f>
        <v>0.425566858517609</v>
      </c>
      <c r="R14" s="1">
        <f>舆情干预!D12</f>
        <v>0.403508771929825</v>
      </c>
      <c r="S14" s="1">
        <f>媒体影响!I13</f>
        <v>0.501820298298584</v>
      </c>
      <c r="T14" s="1">
        <f>群体情绪!D12</f>
        <v>0.621073961499493</v>
      </c>
      <c r="U14" s="1">
        <f>城市标签!D12</f>
        <v>0.145</v>
      </c>
      <c r="V14" s="1">
        <f>就学吸引!H13</f>
        <v>0.413173652694611</v>
      </c>
      <c r="W14" s="1">
        <f>就业吸引!M12</f>
        <v>0.470671037968349</v>
      </c>
      <c r="X14" s="1">
        <f>旅游吸引!D12</f>
        <v>0.550765143225699</v>
      </c>
      <c r="Y14" s="1">
        <f>外资吸引!G12</f>
        <v>0.135355800949007</v>
      </c>
      <c r="Z14" s="1">
        <f>会展竞争!D12</f>
        <v>0.401807767092333</v>
      </c>
    </row>
    <row r="15" spans="1:26">
      <c r="A15" s="1">
        <v>12</v>
      </c>
      <c r="B15" s="1" t="s">
        <v>49</v>
      </c>
      <c r="C15" s="1">
        <f t="shared" si="0"/>
        <v>0.517250352250871</v>
      </c>
      <c r="D15" s="1">
        <f>生态禀赋!I13</f>
        <v>0.123480775737153</v>
      </c>
      <c r="E15" s="1">
        <f>文化资源!H14</f>
        <v>0.361601884570082</v>
      </c>
      <c r="F15" s="1">
        <f>政策地位!D13</f>
        <v>0.8</v>
      </c>
      <c r="G15" s="1">
        <f>经济规模!D13</f>
        <v>0.35725027570765</v>
      </c>
      <c r="H15" s="1">
        <f>交通规模!D13</f>
        <v>0.146133682830931</v>
      </c>
      <c r="I15" s="1">
        <f>创新能力!D13</f>
        <v>0.685227272727273</v>
      </c>
      <c r="J15" s="1">
        <f>基本社保!K13</f>
        <v>0.389518637388985</v>
      </c>
      <c r="K15" s="1">
        <f>生活水平!I13</f>
        <v>0.870452925583336</v>
      </c>
      <c r="L15" s="1">
        <f>主流评价!D13</f>
        <v>1</v>
      </c>
      <c r="M15" s="1">
        <f>教育服务!J13</f>
        <v>0.578358832315255</v>
      </c>
      <c r="N15" s="1">
        <f>医疗服务!D13</f>
        <v>0.833333333333333</v>
      </c>
      <c r="O15" s="1">
        <f>文化服务!M13</f>
        <v>0.564015044160946</v>
      </c>
      <c r="P15" s="1">
        <f>主流媒体!H13</f>
        <v>0.274709260785506</v>
      </c>
      <c r="Q15" s="1">
        <f>网络接入!F13</f>
        <v>0.439300571658842</v>
      </c>
      <c r="R15" s="1">
        <f>舆情干预!D13</f>
        <v>0.564912280701754</v>
      </c>
      <c r="S15" s="1">
        <f>媒体影响!I14</f>
        <v>0.501495848203377</v>
      </c>
      <c r="T15" s="1">
        <f>群体情绪!D13</f>
        <v>0.490374873353597</v>
      </c>
      <c r="U15" s="1">
        <f>城市标签!D13</f>
        <v>0.805</v>
      </c>
      <c r="V15" s="1">
        <f>就学吸引!H14</f>
        <v>0.464071856287425</v>
      </c>
      <c r="W15" s="1">
        <f>就业吸引!M13</f>
        <v>0.7610900162074</v>
      </c>
      <c r="X15" s="1">
        <f>旅游吸引!D13</f>
        <v>0.29810262449421</v>
      </c>
      <c r="Y15" s="1">
        <f>外资吸引!G13</f>
        <v>0.103789816921574</v>
      </c>
      <c r="Z15" s="1">
        <f>会展竞争!D13</f>
        <v>0.517035402105558</v>
      </c>
    </row>
    <row r="16" spans="1:26">
      <c r="A16" s="1">
        <v>13</v>
      </c>
      <c r="B16" s="1" t="s">
        <v>50</v>
      </c>
      <c r="C16" s="1">
        <f t="shared" si="0"/>
        <v>0.465950592572905</v>
      </c>
      <c r="D16" s="1">
        <f>生态禀赋!I14</f>
        <v>0.0441146451328124</v>
      </c>
      <c r="E16" s="1">
        <f>文化资源!H15</f>
        <v>0.202591283863369</v>
      </c>
      <c r="F16" s="1">
        <f>政策地位!D14</f>
        <v>0.6</v>
      </c>
      <c r="G16" s="1">
        <f>经济规模!D14</f>
        <v>0.39932493399726</v>
      </c>
      <c r="H16" s="1">
        <f>交通规模!D14</f>
        <v>0.211882918304937</v>
      </c>
      <c r="I16" s="1">
        <f>创新能力!D14</f>
        <v>0.570454545454546</v>
      </c>
      <c r="J16" s="1">
        <f>基本社保!K14</f>
        <v>0.300081903019056</v>
      </c>
      <c r="K16" s="1">
        <f>生活水平!I14</f>
        <v>0.827106701442865</v>
      </c>
      <c r="L16" s="1">
        <f>主流评价!D14</f>
        <v>0.756571087216248</v>
      </c>
      <c r="M16" s="1">
        <f>教育服务!J14</f>
        <v>0.751048542563207</v>
      </c>
      <c r="N16" s="1">
        <f>医疗服务!D14</f>
        <v>0.863636363636364</v>
      </c>
      <c r="O16" s="1">
        <f>文化服务!M14</f>
        <v>0.314329035136878</v>
      </c>
      <c r="P16" s="1">
        <f>主流媒体!H14</f>
        <v>0.43375380706935</v>
      </c>
      <c r="Q16" s="1">
        <f>网络接入!F14</f>
        <v>0.317830285337076</v>
      </c>
      <c r="R16" s="1">
        <f>舆情干预!D14</f>
        <v>0.698245614035088</v>
      </c>
      <c r="S16" s="1">
        <f>媒体影响!I15</f>
        <v>0.354086673001848</v>
      </c>
      <c r="T16" s="1">
        <f>群体情绪!D14</f>
        <v>0.285714285714286</v>
      </c>
      <c r="U16" s="1">
        <f>城市标签!D14</f>
        <v>0.555</v>
      </c>
      <c r="V16" s="1">
        <f>就学吸引!H15</f>
        <v>0.679640718562874</v>
      </c>
      <c r="W16" s="1">
        <f>就业吸引!M14</f>
        <v>0.606444158213496</v>
      </c>
      <c r="X16" s="1">
        <f>旅游吸引!D14</f>
        <v>0.353615217509891</v>
      </c>
      <c r="Y16" s="1">
        <f>外资吸引!G14</f>
        <v>0.173666646934099</v>
      </c>
      <c r="Z16" s="1">
        <f>会展竞争!D14</f>
        <v>0.573247849773153</v>
      </c>
    </row>
    <row r="17" spans="1:26">
      <c r="A17" s="1">
        <v>14</v>
      </c>
      <c r="B17" s="1" t="s">
        <v>51</v>
      </c>
      <c r="C17" s="1">
        <f t="shared" si="0"/>
        <v>0.638705857517432</v>
      </c>
      <c r="D17" s="1">
        <f>生态禀赋!I15</f>
        <v>0.491962975386497</v>
      </c>
      <c r="E17" s="1">
        <f>文化资源!H16</f>
        <v>0.285041224970554</v>
      </c>
      <c r="F17" s="1">
        <f>政策地位!D15</f>
        <v>1</v>
      </c>
      <c r="G17" s="1">
        <f>经济规模!D15</f>
        <v>0.567289376065234</v>
      </c>
      <c r="H17" s="1">
        <f>交通规模!D15</f>
        <v>0.457186544342508</v>
      </c>
      <c r="I17" s="1">
        <f>创新能力!D15</f>
        <v>0.882272727272727</v>
      </c>
      <c r="J17" s="1">
        <f>基本社保!K15</f>
        <v>0.404519979325473</v>
      </c>
      <c r="K17" s="1">
        <f>生活水平!I15</f>
        <v>0.642656272393729</v>
      </c>
      <c r="L17" s="1">
        <f>主流评价!D15</f>
        <v>0.65531660692951</v>
      </c>
      <c r="M17" s="1">
        <f>教育服务!J15</f>
        <v>0.210951354809421</v>
      </c>
      <c r="N17" s="1">
        <f>医疗服务!D15</f>
        <v>0.984848484848485</v>
      </c>
      <c r="O17" s="1">
        <f>文化服务!M15</f>
        <v>0.621887276931753</v>
      </c>
      <c r="P17" s="1">
        <f>主流媒体!H15</f>
        <v>0.411883579182022</v>
      </c>
      <c r="Q17" s="1">
        <f>网络接入!F15</f>
        <v>0.441916854840031</v>
      </c>
      <c r="R17" s="1">
        <f>舆情干预!D15</f>
        <v>0.831578947368421</v>
      </c>
      <c r="S17" s="1">
        <f>媒体影响!I16</f>
        <v>0.595100520702845</v>
      </c>
      <c r="T17" s="1">
        <f>群体情绪!D15</f>
        <v>0.534954407294833</v>
      </c>
      <c r="U17" s="1">
        <f>城市标签!D15</f>
        <v>0.795</v>
      </c>
      <c r="V17" s="1">
        <f>就学吸引!H16</f>
        <v>1</v>
      </c>
      <c r="W17" s="1">
        <f>就业吸引!M15</f>
        <v>0.672325803141813</v>
      </c>
      <c r="X17" s="1">
        <f>旅游吸引!D15</f>
        <v>1</v>
      </c>
      <c r="Y17" s="1">
        <f>外资吸引!G15</f>
        <v>0.491305651432022</v>
      </c>
      <c r="Z17" s="1">
        <f>会展竞争!D15</f>
        <v>0.600889869847776</v>
      </c>
    </row>
    <row r="18" spans="1:26">
      <c r="A18" s="1">
        <v>15</v>
      </c>
      <c r="B18" s="1" t="s">
        <v>52</v>
      </c>
      <c r="C18" s="1">
        <f t="shared" si="0"/>
        <v>0.54996483470728</v>
      </c>
      <c r="D18" s="1">
        <f>生态禀赋!I16</f>
        <v>0.659292756554348</v>
      </c>
      <c r="E18" s="1">
        <f>文化资源!H17</f>
        <v>0.134275618374558</v>
      </c>
      <c r="F18" s="1">
        <f>政策地位!D16</f>
        <v>0.5</v>
      </c>
      <c r="G18" s="1">
        <f>经济规模!D16</f>
        <v>0.41870801724426</v>
      </c>
      <c r="H18" s="1">
        <f>交通规模!D16</f>
        <v>0.257536041939712</v>
      </c>
      <c r="I18" s="1">
        <f>创新能力!D16</f>
        <v>0.794772727272727</v>
      </c>
      <c r="J18" s="1">
        <f>基本社保!K16</f>
        <v>0.32743830492443</v>
      </c>
      <c r="K18" s="1">
        <f>生活水平!I16</f>
        <v>0.716339920311103</v>
      </c>
      <c r="L18" s="1">
        <f>主流评价!D16</f>
        <v>0.784050179211469</v>
      </c>
      <c r="M18" s="1">
        <f>教育服务!J16</f>
        <v>0.559279368020307</v>
      </c>
      <c r="N18" s="1">
        <f>医疗服务!D16</f>
        <v>0.818181818181818</v>
      </c>
      <c r="O18" s="1">
        <f>文化服务!M16</f>
        <v>0.246085599196794</v>
      </c>
      <c r="P18" s="1">
        <f>主流媒体!H16</f>
        <v>0.188724431903763</v>
      </c>
      <c r="Q18" s="1">
        <f>网络接入!F16</f>
        <v>0.3318029156626</v>
      </c>
      <c r="R18" s="1">
        <f>舆情干预!D16</f>
        <v>0.743859649122807</v>
      </c>
      <c r="S18" s="1">
        <f>媒体影响!I17</f>
        <v>0.745189854581671</v>
      </c>
      <c r="T18" s="1">
        <f>群体情绪!D16</f>
        <v>0.866261398176292</v>
      </c>
      <c r="U18" s="1">
        <f>城市标签!D16</f>
        <v>0.761666666666667</v>
      </c>
      <c r="V18" s="1">
        <f>就学吸引!H17</f>
        <v>0.676646706586826</v>
      </c>
      <c r="W18" s="1">
        <f>就业吸引!M16</f>
        <v>0.719454567987022</v>
      </c>
      <c r="X18" s="1">
        <f>旅游吸引!D16</f>
        <v>0.463944410395295</v>
      </c>
      <c r="Y18" s="1">
        <f>外资吸引!G16</f>
        <v>0.265243324275929</v>
      </c>
      <c r="Z18" s="1">
        <f>会展竞争!D16</f>
        <v>0.635959150069193</v>
      </c>
    </row>
    <row r="19" spans="1:26">
      <c r="A19" s="1">
        <v>16</v>
      </c>
      <c r="B19" s="1" t="s">
        <v>53</v>
      </c>
      <c r="C19" s="1">
        <f t="shared" si="0"/>
        <v>0.703659129399544</v>
      </c>
      <c r="D19" s="1">
        <f>生态禀赋!I17</f>
        <v>0.407758436316614</v>
      </c>
      <c r="E19" s="1">
        <f>文化资源!H18</f>
        <v>0.34982332155477</v>
      </c>
      <c r="F19" s="1">
        <f>政策地位!D17</f>
        <v>1</v>
      </c>
      <c r="G19" s="1">
        <f>经济规模!D17</f>
        <v>0.918691307689737</v>
      </c>
      <c r="H19" s="1">
        <f>交通规模!D17</f>
        <v>1</v>
      </c>
      <c r="I19" s="1">
        <f>创新能力!D17</f>
        <v>0.899090909090909</v>
      </c>
      <c r="J19" s="1">
        <f>基本社保!K17</f>
        <v>0.499391158691937</v>
      </c>
      <c r="K19" s="1">
        <f>生活水平!I17</f>
        <v>0.765486725663717</v>
      </c>
      <c r="L19" s="1">
        <f>主流评价!D17</f>
        <v>0.878434886499402</v>
      </c>
      <c r="M19" s="1">
        <f>教育服务!J17</f>
        <v>0.209920639799786</v>
      </c>
      <c r="N19" s="1">
        <f>医疗服务!D17</f>
        <v>1</v>
      </c>
      <c r="O19" s="1">
        <f>文化服务!M17</f>
        <v>0.616690918590777</v>
      </c>
      <c r="P19" s="1">
        <f>主流媒体!H17</f>
        <v>0.69811320754717</v>
      </c>
      <c r="Q19" s="1">
        <f>网络接入!F17</f>
        <v>0.176875600402726</v>
      </c>
      <c r="R19" s="1">
        <f>舆情干预!D17</f>
        <v>1</v>
      </c>
      <c r="S19" s="1">
        <f>媒体影响!I18</f>
        <v>0.743725317503199</v>
      </c>
      <c r="T19" s="1">
        <f>群体情绪!D17</f>
        <v>0.533941236068896</v>
      </c>
      <c r="U19" s="1">
        <f>城市标签!D17</f>
        <v>0.845</v>
      </c>
      <c r="V19" s="1">
        <f>就学吸引!H18</f>
        <v>0.805389221556886</v>
      </c>
      <c r="W19" s="1">
        <f>就业吸引!M17</f>
        <v>0.616809755308866</v>
      </c>
      <c r="X19" s="1">
        <f>旅游吸引!D17</f>
        <v>0.716322948520894</v>
      </c>
      <c r="Y19" s="1">
        <f>外资吸引!G17</f>
        <v>0.564538156919316</v>
      </c>
      <c r="Z19" s="1">
        <f>会展竞争!D17</f>
        <v>1</v>
      </c>
    </row>
    <row r="20" spans="1:26">
      <c r="A20" s="1">
        <v>17</v>
      </c>
      <c r="B20" s="1" t="s">
        <v>54</v>
      </c>
      <c r="C20" s="1">
        <f t="shared" si="0"/>
        <v>0.37435386803779</v>
      </c>
      <c r="D20" s="1">
        <f>生态禀赋!I18</f>
        <v>0.85613384845336</v>
      </c>
      <c r="E20" s="1">
        <f>文化资源!H19</f>
        <v>0.227326266195524</v>
      </c>
      <c r="F20" s="1">
        <f>政策地位!D18</f>
        <v>0.6</v>
      </c>
      <c r="G20" s="1">
        <f>经济规模!D18</f>
        <v>0.146342278514855</v>
      </c>
      <c r="H20" s="1">
        <f>交通规模!D18</f>
        <v>0.103473132372215</v>
      </c>
      <c r="I20" s="1">
        <f>创新能力!D18</f>
        <v>0.294545454545455</v>
      </c>
      <c r="J20" s="1">
        <f>基本社保!K18</f>
        <v>0.0678000102042844</v>
      </c>
      <c r="K20" s="1">
        <f>生活水平!I18</f>
        <v>0.651776576524697</v>
      </c>
      <c r="L20" s="1">
        <f>主流评价!D18</f>
        <v>0.239545997610514</v>
      </c>
      <c r="M20" s="1">
        <f>教育服务!J18</f>
        <v>0.760060892676905</v>
      </c>
      <c r="N20" s="1">
        <f>医疗服务!D18</f>
        <v>0.636363636363636</v>
      </c>
      <c r="O20" s="1">
        <f>文化服务!M18</f>
        <v>0.224884992693094</v>
      </c>
      <c r="P20" s="1">
        <f>主流媒体!H18</f>
        <v>0.205348606572066</v>
      </c>
      <c r="Q20" s="1">
        <f>网络接入!F18</f>
        <v>0.25727311101962</v>
      </c>
      <c r="R20" s="1">
        <f>舆情干预!D18</f>
        <v>0.487719298245614</v>
      </c>
      <c r="S20" s="1">
        <f>媒体影响!I19</f>
        <v>0.614353524031346</v>
      </c>
      <c r="T20" s="1">
        <f>群体情绪!D18</f>
        <v>0.652482269503546</v>
      </c>
      <c r="U20" s="1">
        <f>城市标签!D18</f>
        <v>0.111666666666667</v>
      </c>
      <c r="V20" s="1">
        <f>就学吸引!H19</f>
        <v>0.344311377245509</v>
      </c>
      <c r="W20" s="1">
        <f>就业吸引!M18</f>
        <v>0.637080449922791</v>
      </c>
      <c r="X20" s="1">
        <f>旅游吸引!D18</f>
        <v>0.464439531383868</v>
      </c>
      <c r="Y20" s="1">
        <f>外资吸引!G18</f>
        <v>0.0216838194798845</v>
      </c>
      <c r="Z20" s="1">
        <f>会展竞争!D18</f>
        <v>0.304500148895545</v>
      </c>
    </row>
    <row r="21" spans="1:26">
      <c r="A21" s="1">
        <v>18</v>
      </c>
      <c r="B21" s="1" t="s">
        <v>55</v>
      </c>
      <c r="C21" s="1">
        <f t="shared" si="0"/>
        <v>0.33783073095677</v>
      </c>
      <c r="D21" s="1">
        <f>生态禀赋!I19</f>
        <v>0.438016675129841</v>
      </c>
      <c r="E21" s="1">
        <f>文化资源!H20</f>
        <v>0.0824499411071849</v>
      </c>
      <c r="F21" s="1">
        <f>政策地位!D19</f>
        <v>0.4</v>
      </c>
      <c r="G21" s="1">
        <f>经济规模!D19</f>
        <v>0.043946128396217</v>
      </c>
      <c r="H21" s="1">
        <f>交通规模!D19</f>
        <v>0.0122324159021407</v>
      </c>
      <c r="I21" s="1">
        <f>创新能力!D19</f>
        <v>0.355</v>
      </c>
      <c r="J21" s="1">
        <f>基本社保!K19</f>
        <v>0.238714079691203</v>
      </c>
      <c r="K21" s="1">
        <f>生活水平!I19</f>
        <v>0.562173337576477</v>
      </c>
      <c r="L21" s="1">
        <f>主流评价!D19</f>
        <v>0.499402628434886</v>
      </c>
      <c r="M21" s="1">
        <f>教育服务!J19</f>
        <v>0.749674749553758</v>
      </c>
      <c r="N21" s="1">
        <f>医疗服务!D19</f>
        <v>0.484848484848485</v>
      </c>
      <c r="O21" s="1">
        <f>文化服务!M19</f>
        <v>0.229559607483705</v>
      </c>
      <c r="P21" s="1">
        <f>主流媒体!H19</f>
        <v>0.133957414796185</v>
      </c>
      <c r="Q21" s="1">
        <f>网络接入!F19</f>
        <v>0.341369270506469</v>
      </c>
      <c r="R21" s="1">
        <f>舆情干预!D19</f>
        <v>0.424561403508772</v>
      </c>
      <c r="S21" s="1">
        <f>媒体影响!I20</f>
        <v>0.529520696945608</v>
      </c>
      <c r="T21" s="1">
        <f>群体情绪!D19</f>
        <v>0.481256332320162</v>
      </c>
      <c r="U21" s="1">
        <f>城市标签!D19</f>
        <v>0.545</v>
      </c>
      <c r="V21" s="1">
        <f>就学吸引!H20</f>
        <v>0.161676646706587</v>
      </c>
      <c r="W21" s="1">
        <f>就业吸引!M19</f>
        <v>0.691449109169005</v>
      </c>
      <c r="X21" s="1">
        <f>旅游吸引!D19</f>
        <v>0.0668875404712474</v>
      </c>
      <c r="Y21" s="1">
        <f>外资吸引!G19</f>
        <v>0.038482523861789</v>
      </c>
      <c r="Z21" s="1">
        <f>会展竞争!D19</f>
        <v>0.303589258500184</v>
      </c>
    </row>
    <row r="22" spans="1:26">
      <c r="A22" s="1">
        <v>19</v>
      </c>
      <c r="B22" s="1" t="s">
        <v>56</v>
      </c>
      <c r="C22" s="1">
        <f t="shared" si="0"/>
        <v>0.677296796616106</v>
      </c>
      <c r="D22" s="1">
        <f>生态禀赋!I20</f>
        <v>0.404827722641153</v>
      </c>
      <c r="E22" s="1">
        <f>文化资源!H21</f>
        <v>0.486454652532391</v>
      </c>
      <c r="F22" s="1">
        <f>政策地位!D20</f>
        <v>1</v>
      </c>
      <c r="G22" s="1">
        <f>经济规模!D20</f>
        <v>0.64081141596765</v>
      </c>
      <c r="H22" s="1">
        <f>交通规模!D20</f>
        <v>0.637833114897335</v>
      </c>
      <c r="I22" s="1">
        <f>创新能力!D20</f>
        <v>0.7025</v>
      </c>
      <c r="J22" s="1">
        <f>基本社保!K20</f>
        <v>0.536164144772595</v>
      </c>
      <c r="K22" s="1">
        <f>生活水平!I20</f>
        <v>0.412059580630176</v>
      </c>
      <c r="L22" s="1">
        <f>主流评价!D20</f>
        <v>0.562724014336918</v>
      </c>
      <c r="M22" s="1">
        <f>教育服务!J20</f>
        <v>0.213341146387009</v>
      </c>
      <c r="N22" s="1">
        <f>医疗服务!D20</f>
        <v>0.96969696969697</v>
      </c>
      <c r="O22" s="1">
        <f>文化服务!M20</f>
        <v>0.412347725078546</v>
      </c>
      <c r="P22" s="1">
        <f>主流媒体!H20</f>
        <v>0.516348480764017</v>
      </c>
      <c r="Q22" s="1">
        <f>网络接入!F20</f>
        <v>0.322111588769088</v>
      </c>
      <c r="R22" s="1">
        <f>舆情干预!D20</f>
        <v>0.968421052631579</v>
      </c>
      <c r="S22" s="1">
        <f>媒体影响!I21</f>
        <v>0.876390410609238</v>
      </c>
      <c r="T22" s="1">
        <f>群体情绪!D20</f>
        <v>0.734549138804458</v>
      </c>
      <c r="U22" s="1">
        <f>城市标签!D20</f>
        <v>0.945</v>
      </c>
      <c r="V22" s="1">
        <f>就学吸引!H21</f>
        <v>0.733532934131737</v>
      </c>
      <c r="W22" s="1">
        <f>就业吸引!M20</f>
        <v>0.837057317513142</v>
      </c>
      <c r="X22" s="1">
        <f>旅游吸引!D20</f>
        <v>0.874856004184302</v>
      </c>
      <c r="Y22" s="1">
        <f>外资吸引!G20</f>
        <v>0.548720136518771</v>
      </c>
      <c r="Z22" s="1">
        <f>会展竞争!D20</f>
        <v>0.825529455042304</v>
      </c>
    </row>
    <row r="23" spans="1:26">
      <c r="A23" s="1">
        <v>20</v>
      </c>
      <c r="B23" s="1" t="s">
        <v>57</v>
      </c>
      <c r="C23" s="1">
        <f t="shared" si="0"/>
        <v>0.330484709164242</v>
      </c>
      <c r="D23" s="1">
        <f>生态禀赋!I21</f>
        <v>0.475426170212553</v>
      </c>
      <c r="E23" s="1">
        <f>文化资源!H22</f>
        <v>0.0694935217903416</v>
      </c>
      <c r="F23" s="1">
        <f>政策地位!D21</f>
        <v>0.6</v>
      </c>
      <c r="G23" s="1">
        <f>经济规模!D21</f>
        <v>0.132640443805768</v>
      </c>
      <c r="H23" s="1">
        <f>交通规模!D21</f>
        <v>0.146570554827436</v>
      </c>
      <c r="I23" s="1">
        <f>创新能力!D21</f>
        <v>0.514545454545455</v>
      </c>
      <c r="J23" s="1">
        <f>基本社保!K21</f>
        <v>0.260413140819937</v>
      </c>
      <c r="K23" s="1">
        <f>生活水平!I21</f>
        <v>0.345019868243437</v>
      </c>
      <c r="L23" s="1">
        <f>主流评价!D21</f>
        <v>0.327658303464755</v>
      </c>
      <c r="M23" s="1">
        <f>教育服务!J21</f>
        <v>0.513310683994542</v>
      </c>
      <c r="N23" s="1">
        <f>医疗服务!D21</f>
        <v>0.803030303030303</v>
      </c>
      <c r="O23" s="1">
        <f>文化服务!M21</f>
        <v>0.178161138078727</v>
      </c>
      <c r="P23" s="1">
        <f>主流媒体!H21</f>
        <v>0.0829410079010931</v>
      </c>
      <c r="Q23" s="1">
        <f>网络接入!F21</f>
        <v>0.220139148719333</v>
      </c>
      <c r="R23" s="1">
        <f>舆情干预!D21</f>
        <v>0.403508771929825</v>
      </c>
      <c r="S23" s="1">
        <f>媒体影响!I22</f>
        <v>0.386260699393859</v>
      </c>
      <c r="T23" s="1">
        <f>群体情绪!D21</f>
        <v>0.332320162107396</v>
      </c>
      <c r="U23" s="1">
        <f>城市标签!D21</f>
        <v>0.145</v>
      </c>
      <c r="V23" s="1">
        <f>就学吸引!H22</f>
        <v>0.341317365269461</v>
      </c>
      <c r="W23" s="1">
        <f>就业吸引!M21</f>
        <v>0.545278555395923</v>
      </c>
      <c r="X23" s="1">
        <f>旅游吸引!D21</f>
        <v>0.711206163502235</v>
      </c>
      <c r="Y23" s="1">
        <f>外资吸引!G21</f>
        <v>0.0704361627385049</v>
      </c>
      <c r="Z23" s="1">
        <f>会展竞争!D21</f>
        <v>0.316692066494999</v>
      </c>
    </row>
    <row r="24" spans="1:26">
      <c r="A24" s="1">
        <v>21</v>
      </c>
      <c r="B24" s="1" t="s">
        <v>58</v>
      </c>
      <c r="C24" s="1">
        <f t="shared" si="0"/>
        <v>0.403522590592197</v>
      </c>
      <c r="D24" s="1">
        <f>生态禀赋!I22</f>
        <v>0.389636530816219</v>
      </c>
      <c r="E24" s="1">
        <f>文化资源!H23</f>
        <v>0.137220259128386</v>
      </c>
      <c r="F24" s="1">
        <f>政策地位!D22</f>
        <v>0.4</v>
      </c>
      <c r="G24" s="1">
        <f>经济规模!D22</f>
        <v>0.216589245730709</v>
      </c>
      <c r="H24" s="1">
        <f>交通规模!D22</f>
        <v>0.152686762778506</v>
      </c>
      <c r="I24" s="1">
        <f>创新能力!D22</f>
        <v>0.474545454545454</v>
      </c>
      <c r="J24" s="1">
        <f>基本社保!K22</f>
        <v>0.123917070051265</v>
      </c>
      <c r="K24" s="1">
        <f>生活水平!I22</f>
        <v>0.584876736377401</v>
      </c>
      <c r="L24" s="1">
        <f>主流评价!D22</f>
        <v>0.820489844683393</v>
      </c>
      <c r="M24" s="1">
        <f>教育服务!J22</f>
        <v>0.453167584230442</v>
      </c>
      <c r="N24" s="1">
        <f>医疗服务!D22</f>
        <v>0.621212121212121</v>
      </c>
      <c r="O24" s="1">
        <f>文化服务!M22</f>
        <v>0.237298009853694</v>
      </c>
      <c r="P24" s="1">
        <f>主流媒体!H22</f>
        <v>0.178979316789881</v>
      </c>
      <c r="Q24" s="1">
        <f>网络接入!F22</f>
        <v>0.222245022899003</v>
      </c>
      <c r="R24" s="1">
        <f>舆情干预!D22</f>
        <v>0.508771929824561</v>
      </c>
      <c r="S24" s="1">
        <f>媒体影响!I23</f>
        <v>0.429207568830878</v>
      </c>
      <c r="T24" s="1">
        <f>群体情绪!D22</f>
        <v>0.205673758865248</v>
      </c>
      <c r="U24" s="1">
        <f>城市标签!D22</f>
        <v>0.795</v>
      </c>
      <c r="V24" s="1">
        <f>就学吸引!H23</f>
        <v>0.511976047904192</v>
      </c>
      <c r="W24" s="1">
        <f>就业吸引!M22</f>
        <v>0.680271468151228</v>
      </c>
      <c r="X24" s="1">
        <f>旅游吸引!D22</f>
        <v>0.574639729688969</v>
      </c>
      <c r="Y24" s="1">
        <f>外资吸引!G22</f>
        <v>0.0337718883539617</v>
      </c>
      <c r="Z24" s="1">
        <f>会展竞争!D22</f>
        <v>0.400791773959045</v>
      </c>
    </row>
    <row r="25" spans="1:26">
      <c r="A25" s="1">
        <v>22</v>
      </c>
      <c r="B25" s="1" t="s">
        <v>59</v>
      </c>
      <c r="C25" s="1">
        <f t="shared" si="0"/>
        <v>0.293255177804327</v>
      </c>
      <c r="D25" s="1">
        <f>生态禀赋!I23</f>
        <v>0.888616553677431</v>
      </c>
      <c r="E25" s="1">
        <f>文化资源!H24</f>
        <v>0.369846878680801</v>
      </c>
      <c r="F25" s="1">
        <f>政策地位!D23</f>
        <v>0.2</v>
      </c>
      <c r="G25" s="1">
        <f>经济规模!D23</f>
        <v>0</v>
      </c>
      <c r="H25" s="1">
        <f>交通规模!D23</f>
        <v>0</v>
      </c>
      <c r="I25" s="1">
        <f>创新能力!D23</f>
        <v>0.0499999999999999</v>
      </c>
      <c r="J25" s="1">
        <f>基本社保!K23</f>
        <v>0</v>
      </c>
      <c r="K25" s="1">
        <f>生活水平!I23</f>
        <v>0.620975628007226</v>
      </c>
      <c r="L25" s="1">
        <f>主流评价!D23</f>
        <v>0</v>
      </c>
      <c r="M25" s="1">
        <f>教育服务!J23</f>
        <v>0.751764803871652</v>
      </c>
      <c r="N25" s="1">
        <f>医疗服务!D23</f>
        <v>0</v>
      </c>
      <c r="O25" s="1">
        <f>文化服务!M23</f>
        <v>0.311180814571247</v>
      </c>
      <c r="P25" s="1">
        <f>主流媒体!H23</f>
        <v>0.50624565030499</v>
      </c>
      <c r="Q25" s="1">
        <f>网络接入!F23</f>
        <v>0.359776459406715</v>
      </c>
      <c r="R25" s="1">
        <f>舆情干预!D23</f>
        <v>0.0105263157894737</v>
      </c>
      <c r="S25" s="1">
        <f>媒体影响!I24</f>
        <v>0.392913556610163</v>
      </c>
      <c r="T25" s="1">
        <f>群体情绪!D23</f>
        <v>0.42451874366768</v>
      </c>
      <c r="U25" s="1">
        <f>城市标签!D23</f>
        <v>0.911666666666667</v>
      </c>
      <c r="V25" s="1">
        <f>就学吸引!H24</f>
        <v>0</v>
      </c>
      <c r="W25" s="1">
        <f>就业吸引!M23</f>
        <v>0.776103465136322</v>
      </c>
      <c r="X25" s="1">
        <f>旅游吸引!D23</f>
        <v>0.0513828411537635</v>
      </c>
      <c r="Y25" s="1">
        <f>外资吸引!G23</f>
        <v>0.00454007585318301</v>
      </c>
      <c r="Z25" s="1">
        <f>会展竞争!D23</f>
        <v>0</v>
      </c>
    </row>
    <row r="26" spans="1:26">
      <c r="A26" s="1">
        <v>23</v>
      </c>
      <c r="B26" s="1" t="s">
        <v>60</v>
      </c>
      <c r="C26" s="1">
        <f t="shared" si="0"/>
        <v>0.532585912035275</v>
      </c>
      <c r="D26" s="1">
        <f>生态禀赋!I24</f>
        <v>0.0869369602591265</v>
      </c>
      <c r="E26" s="1">
        <f>文化资源!H25</f>
        <v>0.367491166077738</v>
      </c>
      <c r="F26" s="1">
        <f>政策地位!D24</f>
        <v>1</v>
      </c>
      <c r="G26" s="1">
        <f>经济规模!D24</f>
        <v>0.332386458577014</v>
      </c>
      <c r="H26" s="1">
        <f>交通规模!D24</f>
        <v>0.445609436435124</v>
      </c>
      <c r="I26" s="1">
        <f>创新能力!D24</f>
        <v>0.825</v>
      </c>
      <c r="J26" s="1">
        <f>基本社保!K24</f>
        <v>0.302997461436126</v>
      </c>
      <c r="K26" s="1">
        <f>生活水平!I24</f>
        <v>0.539007930895444</v>
      </c>
      <c r="L26" s="1">
        <f>主流评价!D24</f>
        <v>0.242234169653524</v>
      </c>
      <c r="M26" s="1">
        <f>教育服务!J24</f>
        <v>0.362538826672544</v>
      </c>
      <c r="N26" s="1">
        <f>医疗服务!D24</f>
        <v>0.909090909090909</v>
      </c>
      <c r="O26" s="1">
        <f>文化服务!M24</f>
        <v>0.471180623211719</v>
      </c>
      <c r="P26" s="1">
        <f>主流媒体!H24</f>
        <v>0.210673060509133</v>
      </c>
      <c r="Q26" s="1">
        <f>网络接入!F24</f>
        <v>0.250833088586894</v>
      </c>
      <c r="R26" s="1">
        <f>舆情干预!D24</f>
        <v>0.768421052631579</v>
      </c>
      <c r="S26" s="1">
        <f>媒体影响!I25</f>
        <v>0.522879507948095</v>
      </c>
      <c r="T26" s="1">
        <f>群体情绪!D24</f>
        <v>0.355623100303951</v>
      </c>
      <c r="U26" s="1">
        <f>城市标签!D24</f>
        <v>1</v>
      </c>
      <c r="V26" s="1">
        <f>就学吸引!H25</f>
        <v>0.745508982035928</v>
      </c>
      <c r="W26" s="1">
        <f>就业吸引!M24</f>
        <v>0.650068859578078</v>
      </c>
      <c r="X26" s="1">
        <f>旅游吸引!D24</f>
        <v>0.919779489861732</v>
      </c>
      <c r="Y26" s="1">
        <f>外资吸引!G24</f>
        <v>0.287461623753583</v>
      </c>
      <c r="Z26" s="1">
        <f>会展竞争!D24</f>
        <v>0.509590624835777</v>
      </c>
    </row>
    <row r="27" spans="1:26">
      <c r="A27" s="1">
        <v>24</v>
      </c>
      <c r="B27" s="1" t="s">
        <v>61</v>
      </c>
      <c r="C27" s="1">
        <f t="shared" si="0"/>
        <v>0.308769377660669</v>
      </c>
      <c r="D27" s="1">
        <f>生态禀赋!I25</f>
        <v>0</v>
      </c>
      <c r="E27" s="1">
        <f>文化资源!H26</f>
        <v>0.0459363957597173</v>
      </c>
      <c r="F27" s="1">
        <f>政策地位!D25</f>
        <v>0.6</v>
      </c>
      <c r="G27" s="1">
        <f>经济规模!D25</f>
        <v>0.08318016241687</v>
      </c>
      <c r="H27" s="1">
        <f>交通规模!D25</f>
        <v>0.180428134556575</v>
      </c>
      <c r="I27" s="1">
        <f>创新能力!D25</f>
        <v>0.425909090909091</v>
      </c>
      <c r="J27" s="1">
        <f>基本社保!K25</f>
        <v>0.147601065247227</v>
      </c>
      <c r="K27" s="1">
        <f>生活水平!I25</f>
        <v>0.578614345306014</v>
      </c>
      <c r="L27" s="1">
        <f>主流评价!D25</f>
        <v>0.765531660692951</v>
      </c>
      <c r="M27" s="1">
        <f>教育服务!J25</f>
        <v>0.51793834859045</v>
      </c>
      <c r="N27" s="1">
        <f>医疗服务!D25</f>
        <v>0.545454545454545</v>
      </c>
      <c r="O27" s="1">
        <f>文化服务!M25</f>
        <v>0.311786052840817</v>
      </c>
      <c r="P27" s="1">
        <f>主流媒体!H25</f>
        <v>0.0265305447073336</v>
      </c>
      <c r="Q27" s="1">
        <f>网络接入!F25</f>
        <v>0.47432033430333</v>
      </c>
      <c r="R27" s="1">
        <f>舆情干预!D25</f>
        <v>0.424561403508772</v>
      </c>
      <c r="S27" s="1">
        <f>媒体影响!I26</f>
        <v>0.276382516602104</v>
      </c>
      <c r="T27" s="1">
        <f>群体情绪!D25</f>
        <v>0.106382978723404</v>
      </c>
      <c r="U27" s="1">
        <f>城市标签!D25</f>
        <v>0.278333333333333</v>
      </c>
      <c r="V27" s="1">
        <f>就学吸引!H26</f>
        <v>0.260479041916168</v>
      </c>
      <c r="W27" s="1">
        <f>就业吸引!M25</f>
        <v>0.71137123015337</v>
      </c>
      <c r="X27" s="1">
        <f>旅游吸引!D25</f>
        <v>0.198953282783716</v>
      </c>
      <c r="Y27" s="1">
        <f>外资吸引!G25</f>
        <v>0.00258996303851516</v>
      </c>
      <c r="Z27" s="1">
        <f>会展竞争!D25</f>
        <v>0.27564944733477</v>
      </c>
    </row>
    <row r="28" spans="1:26">
      <c r="A28" s="1">
        <v>25</v>
      </c>
      <c r="B28" s="1" t="s">
        <v>62</v>
      </c>
      <c r="C28" s="1">
        <f t="shared" si="0"/>
        <v>0.257235865499803</v>
      </c>
      <c r="D28" s="1">
        <f>生态禀赋!I26</f>
        <v>0.237755390553801</v>
      </c>
      <c r="E28" s="1">
        <f>文化资源!H27</f>
        <v>0.142520612485277</v>
      </c>
      <c r="F28" s="1">
        <f>政策地位!D26</f>
        <v>0.6</v>
      </c>
      <c r="G28" s="1">
        <f>经济规模!D26</f>
        <v>0.0269692210005681</v>
      </c>
      <c r="H28" s="1">
        <f>交通规模!D26</f>
        <v>0.0657492354740061</v>
      </c>
      <c r="I28" s="1">
        <f>创新能力!D26</f>
        <v>0</v>
      </c>
      <c r="J28" s="1">
        <f>基本社保!K26</f>
        <v>0.0757117607976914</v>
      </c>
      <c r="K28" s="1">
        <f>生活水平!I26</f>
        <v>0.176991150442478</v>
      </c>
      <c r="L28" s="1">
        <f>主流评价!D26</f>
        <v>0.745221027479092</v>
      </c>
      <c r="M28" s="1">
        <f>教育服务!J26</f>
        <v>0.539060561783587</v>
      </c>
      <c r="N28" s="1">
        <f>医疗服务!D26</f>
        <v>0.727272727272727</v>
      </c>
      <c r="O28" s="1">
        <f>文化服务!M26</f>
        <v>0.299881375474454</v>
      </c>
      <c r="P28" s="1">
        <f>主流媒体!H26</f>
        <v>0.413885114754706</v>
      </c>
      <c r="Q28" s="1">
        <f>网络接入!F26</f>
        <v>0.295580111955801</v>
      </c>
      <c r="R28" s="1">
        <f>舆情干预!D26</f>
        <v>0.0666666666666667</v>
      </c>
      <c r="S28" s="1">
        <f>媒体影响!I27</f>
        <v>0.304565949977915</v>
      </c>
      <c r="T28" s="1">
        <f>群体情绪!D26</f>
        <v>0.283687943262411</v>
      </c>
      <c r="U28" s="1">
        <f>城市标签!D26</f>
        <v>0</v>
      </c>
      <c r="V28" s="1">
        <f>就学吸引!H27</f>
        <v>0.0658682634730539</v>
      </c>
      <c r="W28" s="1">
        <f>就业吸引!M26</f>
        <v>0.680890431732029</v>
      </c>
      <c r="X28" s="1">
        <f>旅游吸引!D26</f>
        <v>0.0680215376025619</v>
      </c>
      <c r="Y28" s="1">
        <f>外资吸引!G26</f>
        <v>0.00262111249131044</v>
      </c>
      <c r="Z28" s="1">
        <f>会展竞争!D26</f>
        <v>0.184139996846918</v>
      </c>
    </row>
    <row r="29" spans="1:26">
      <c r="A29" s="1">
        <v>26</v>
      </c>
      <c r="B29" s="1" t="s">
        <v>63</v>
      </c>
      <c r="C29" s="1">
        <f t="shared" si="0"/>
        <v>0.257126026569713</v>
      </c>
      <c r="D29" s="1">
        <f>生态禀赋!I27</f>
        <v>0.035999316062668</v>
      </c>
      <c r="E29" s="1">
        <f>文化资源!H28</f>
        <v>0.0482921083627797</v>
      </c>
      <c r="F29" s="1">
        <f>政策地位!D27</f>
        <v>0.6</v>
      </c>
      <c r="G29" s="1">
        <f>经济规模!D27</f>
        <v>0.0508304648598068</v>
      </c>
      <c r="H29" s="1">
        <f>交通规模!D27</f>
        <v>0.0386631716906946</v>
      </c>
      <c r="I29" s="1">
        <f>创新能力!D27</f>
        <v>0.182045454545455</v>
      </c>
      <c r="J29" s="1">
        <f>基本社保!K27</f>
        <v>0.276666939315427</v>
      </c>
      <c r="K29" s="1">
        <f>生活水平!I27</f>
        <v>0.489129181265856</v>
      </c>
      <c r="L29" s="1">
        <f>主流评价!D27</f>
        <v>0.714456391875747</v>
      </c>
      <c r="M29" s="1">
        <f>教育服务!J27</f>
        <v>0.421472691396628</v>
      </c>
      <c r="N29" s="1">
        <f>医疗服务!D27</f>
        <v>0.424242424242424</v>
      </c>
      <c r="O29" s="1">
        <f>文化服务!M27</f>
        <v>0.262036089765034</v>
      </c>
      <c r="P29" s="1">
        <f>主流媒体!H27</f>
        <v>0.19695332106214</v>
      </c>
      <c r="Q29" s="1">
        <f>网络接入!F27</f>
        <v>0.482342477837103</v>
      </c>
      <c r="R29" s="1">
        <f>舆情干预!D27</f>
        <v>0</v>
      </c>
      <c r="S29" s="1">
        <f>媒体影响!I28</f>
        <v>0.356372915733999</v>
      </c>
      <c r="T29" s="1">
        <f>群体情绪!D27</f>
        <v>0.257345491388045</v>
      </c>
      <c r="U29" s="1">
        <f>城市标签!D27</f>
        <v>0.111666666666667</v>
      </c>
      <c r="V29" s="1">
        <f>就学吸引!H28</f>
        <v>0.0988023952095809</v>
      </c>
      <c r="W29" s="1">
        <f>就业吸引!M27</f>
        <v>0.69721097390355</v>
      </c>
      <c r="X29" s="1">
        <f>旅游吸引!D27</f>
        <v>0.0290751216945139</v>
      </c>
      <c r="Y29" s="1">
        <f>外资吸引!G27</f>
        <v>0.00837744087292316</v>
      </c>
      <c r="Z29" s="1">
        <f>会展竞争!D27</f>
        <v>0.205283164293097</v>
      </c>
    </row>
    <row r="30" spans="1:26">
      <c r="A30" s="1">
        <v>27</v>
      </c>
      <c r="B30" s="1" t="s">
        <v>64</v>
      </c>
      <c r="C30" s="1">
        <f t="shared" si="0"/>
        <v>0.324819396996258</v>
      </c>
      <c r="D30" s="1">
        <f>生态禀赋!I28</f>
        <v>0.0582262540689316</v>
      </c>
      <c r="E30" s="1">
        <f>文化资源!H29</f>
        <v>0.172555948174323</v>
      </c>
      <c r="F30" s="1">
        <f>政策地位!D28</f>
        <v>0.6</v>
      </c>
      <c r="G30" s="1">
        <f>经济规模!D28</f>
        <v>0.0985863716873308</v>
      </c>
      <c r="H30" s="1">
        <f>交通规模!D28</f>
        <v>0.181520314547837</v>
      </c>
      <c r="I30" s="1">
        <f>创新能力!D28</f>
        <v>0.284090909090909</v>
      </c>
      <c r="J30" s="1">
        <f>基本社保!K28</f>
        <v>0.337941328608484</v>
      </c>
      <c r="K30" s="1">
        <f>生活水平!I28</f>
        <v>0.574894415386258</v>
      </c>
      <c r="L30" s="1">
        <f>主流评价!D28</f>
        <v>0.356033452807646</v>
      </c>
      <c r="M30" s="1">
        <f>教育服务!J28</f>
        <v>0.285491633145547</v>
      </c>
      <c r="N30" s="1">
        <f>医疗服务!D28</f>
        <v>0.742424242424242</v>
      </c>
      <c r="O30" s="1">
        <f>文化服务!M28</f>
        <v>0.338716256237329</v>
      </c>
      <c r="P30" s="1">
        <f>主流媒体!H28</f>
        <v>0.0160779403552055</v>
      </c>
      <c r="Q30" s="1">
        <f>网络接入!F28</f>
        <v>0.569152017214269</v>
      </c>
      <c r="R30" s="1">
        <f>舆情干预!D28</f>
        <v>0.23859649122807</v>
      </c>
      <c r="S30" s="1">
        <f>媒体影响!I29</f>
        <v>0.148717060835706</v>
      </c>
      <c r="T30" s="1">
        <f>群体情绪!D28</f>
        <v>0.316109422492401</v>
      </c>
      <c r="U30" s="1">
        <f>城市标签!D28</f>
        <v>0.811666666666667</v>
      </c>
      <c r="V30" s="1">
        <f>就学吸引!H29</f>
        <v>0.182634730538922</v>
      </c>
      <c r="W30" s="1">
        <f>就业吸引!M28</f>
        <v>0.713094375680292</v>
      </c>
      <c r="X30" s="1">
        <f>旅游吸引!D28</f>
        <v>0.217894307873483</v>
      </c>
      <c r="Y30" s="1">
        <f>外资吸引!G28</f>
        <v>0.000511945392491468</v>
      </c>
      <c r="Z30" s="1">
        <f>会展竞争!D28</f>
        <v>0.272286159721127</v>
      </c>
    </row>
    <row r="31" spans="1:26">
      <c r="A31" s="1">
        <v>28</v>
      </c>
      <c r="B31" s="1" t="s">
        <v>65</v>
      </c>
      <c r="C31" s="1">
        <f t="shared" si="0"/>
        <v>0.575032402532967</v>
      </c>
      <c r="D31" s="1">
        <f>生态禀赋!I29</f>
        <v>0.295946392621622</v>
      </c>
      <c r="E31" s="1">
        <f>文化资源!H30</f>
        <v>0.0683156654888104</v>
      </c>
      <c r="F31" s="1">
        <f>政策地位!D29</f>
        <v>0.8</v>
      </c>
      <c r="G31" s="1">
        <f>经济规模!D29</f>
        <v>1</v>
      </c>
      <c r="H31" s="1">
        <f>交通规模!D29</f>
        <v>0.76518130187855</v>
      </c>
      <c r="I31" s="1">
        <f>创新能力!D29</f>
        <v>1</v>
      </c>
      <c r="J31" s="1">
        <f>基本社保!K29</f>
        <v>1</v>
      </c>
      <c r="K31" s="1">
        <f>生活水平!I29</f>
        <v>0.770018625886853</v>
      </c>
      <c r="L31" s="1">
        <f>主流评价!D29</f>
        <v>0.845280764635603</v>
      </c>
      <c r="M31" s="1">
        <f>教育服务!J29</f>
        <v>0.250200705807737</v>
      </c>
      <c r="N31" s="1">
        <f>医疗服务!D29</f>
        <v>0.893939393939394</v>
      </c>
      <c r="O31" s="1">
        <f>文化服务!M29</f>
        <v>0.658302612101046</v>
      </c>
      <c r="P31" s="1">
        <f>主流媒体!H29</f>
        <v>0.62173343215171</v>
      </c>
      <c r="Q31" s="1">
        <f>网络接入!F29</f>
        <v>0.177858673115701</v>
      </c>
      <c r="R31" s="1">
        <f>舆情干预!D29</f>
        <v>0.971929824561404</v>
      </c>
      <c r="S31" s="1">
        <f>媒体影响!I30</f>
        <v>0.575064780790111</v>
      </c>
      <c r="T31" s="1">
        <f>群体情绪!D29</f>
        <v>0.172239108409321</v>
      </c>
      <c r="U31" s="1">
        <f>城市标签!D29</f>
        <v>0.645</v>
      </c>
      <c r="V31" s="1">
        <f>就学吸引!H30</f>
        <v>0.0688622754491018</v>
      </c>
      <c r="W31" s="1">
        <f>就业吸引!M29</f>
        <v>0.614807027836211</v>
      </c>
      <c r="X31" s="1">
        <f>旅游吸引!D29</f>
        <v>0</v>
      </c>
      <c r="Y31" s="1">
        <f>外资吸引!G29</f>
        <v>0.796405657044525</v>
      </c>
      <c r="Z31" s="1">
        <f>会展竞争!D29</f>
        <v>0.788042811848582</v>
      </c>
    </row>
    <row r="32" spans="1:26">
      <c r="A32" s="1">
        <v>29</v>
      </c>
      <c r="B32" s="1" t="s">
        <v>66</v>
      </c>
      <c r="C32" s="1">
        <f t="shared" si="0"/>
        <v>0.401261575689099</v>
      </c>
      <c r="D32" s="1">
        <f>生态禀赋!I30</f>
        <v>0.332908629464076</v>
      </c>
      <c r="E32" s="1">
        <f>文化资源!H31</f>
        <v>0.0530035335689046</v>
      </c>
      <c r="F32" s="1">
        <f>政策地位!D30</f>
        <v>0.6</v>
      </c>
      <c r="G32" s="1">
        <f>经济规模!D30</f>
        <v>0.23674096848578</v>
      </c>
      <c r="H32" s="1">
        <f>交通规模!D30</f>
        <v>0.204456094364351</v>
      </c>
      <c r="I32" s="1">
        <f>创新能力!D30</f>
        <v>0.598636363636364</v>
      </c>
      <c r="J32" s="1">
        <f>基本社保!K30</f>
        <v>0.421269987683599</v>
      </c>
      <c r="K32" s="1">
        <f>生活水平!I30</f>
        <v>0.532200541478775</v>
      </c>
      <c r="L32" s="1">
        <f>主流评价!D30</f>
        <v>0.867383512544803</v>
      </c>
      <c r="M32" s="1">
        <f>教育服务!J30</f>
        <v>0.195234869863287</v>
      </c>
      <c r="N32" s="1">
        <f>医疗服务!D30</f>
        <v>0.712121212121212</v>
      </c>
      <c r="O32" s="1">
        <f>文化服务!M30</f>
        <v>0.355958709176281</v>
      </c>
      <c r="P32" s="1">
        <f>主流媒体!H30</f>
        <v>0.491903001704733</v>
      </c>
      <c r="Q32" s="1">
        <f>网络接入!F30</f>
        <v>0.105479668015824</v>
      </c>
      <c r="R32" s="1">
        <f>舆情干预!D30</f>
        <v>0.47719298245614</v>
      </c>
      <c r="S32" s="1">
        <f>媒体影响!I31</f>
        <v>0.470196382386785</v>
      </c>
      <c r="T32" s="1">
        <f>群体情绪!D30</f>
        <v>0.506585612968592</v>
      </c>
      <c r="U32" s="1">
        <f>城市标签!D30</f>
        <v>0.445</v>
      </c>
      <c r="V32" s="1">
        <f>就学吸引!H31</f>
        <v>0.344311377245509</v>
      </c>
      <c r="W32" s="1">
        <f>就业吸引!M30</f>
        <v>0.653373438356325</v>
      </c>
      <c r="X32" s="1">
        <f>旅游吸引!D30</f>
        <v>0.305877596336811</v>
      </c>
      <c r="Y32" s="1">
        <f>外资吸引!G30</f>
        <v>0.044259404516484</v>
      </c>
      <c r="Z32" s="1">
        <f>会展竞争!D30</f>
        <v>0.36386567870093</v>
      </c>
    </row>
    <row r="33" spans="1:26">
      <c r="A33" s="1">
        <v>30</v>
      </c>
      <c r="B33" s="1" t="s">
        <v>67</v>
      </c>
      <c r="C33" s="1">
        <f t="shared" si="0"/>
        <v>0.489594807559126</v>
      </c>
      <c r="D33" s="1">
        <f>生态禀赋!I31</f>
        <v>0.514172634119676</v>
      </c>
      <c r="E33" s="1">
        <f>文化资源!H32</f>
        <v>0.429917550058893</v>
      </c>
      <c r="F33" s="1">
        <f>政策地位!D31</f>
        <v>0.6</v>
      </c>
      <c r="G33" s="1">
        <f>经济规模!D31</f>
        <v>0.462954917621896</v>
      </c>
      <c r="H33" s="1">
        <f>交通规模!D31</f>
        <v>0.112494539100044</v>
      </c>
      <c r="I33" s="1">
        <f>创新能力!D31</f>
        <v>0.640454545454545</v>
      </c>
      <c r="J33" s="1">
        <f>基本社保!K31</f>
        <v>0.561003245023468</v>
      </c>
      <c r="K33" s="1">
        <f>生活水平!I31</f>
        <v>0.700513536802803</v>
      </c>
      <c r="L33" s="1">
        <f>主流评价!D31</f>
        <v>0.945340501792115</v>
      </c>
      <c r="M33" s="1">
        <f>教育服务!J31</f>
        <v>0.231451566085395</v>
      </c>
      <c r="N33" s="1">
        <f>医疗服务!D31</f>
        <v>0.560606060606061</v>
      </c>
      <c r="O33" s="1">
        <f>文化服务!M31</f>
        <v>0.446942469563368</v>
      </c>
      <c r="P33" s="1">
        <f>主流媒体!H31</f>
        <v>0.78532985460722</v>
      </c>
      <c r="Q33" s="1">
        <f>网络接入!F31</f>
        <v>0.486033544916926</v>
      </c>
      <c r="R33" s="1">
        <f>舆情干预!D31</f>
        <v>0.540350877192982</v>
      </c>
      <c r="S33" s="1">
        <f>媒体影响!I32</f>
        <v>0.454208967080938</v>
      </c>
      <c r="T33" s="1">
        <f>群体情绪!D31</f>
        <v>0.368794326241135</v>
      </c>
      <c r="U33" s="1">
        <f>城市标签!D31</f>
        <v>0.478333333333333</v>
      </c>
      <c r="V33" s="1">
        <f>就学吸引!H32</f>
        <v>0.12874251497006</v>
      </c>
      <c r="W33" s="1">
        <f>就业吸引!M31</f>
        <v>0.780545891009771</v>
      </c>
      <c r="X33" s="1">
        <f>旅游吸引!D31</f>
        <v>0.425621147410001</v>
      </c>
      <c r="Y33" s="1">
        <f>外资吸引!G31</f>
        <v>0.151813255724444</v>
      </c>
      <c r="Z33" s="1">
        <f>会展竞争!D31</f>
        <v>0.492248673077934</v>
      </c>
    </row>
    <row r="34" spans="1:26">
      <c r="A34" s="1">
        <v>31</v>
      </c>
      <c r="B34" s="1" t="s">
        <v>68</v>
      </c>
      <c r="C34" s="1">
        <f t="shared" si="0"/>
        <v>0.523380489346948</v>
      </c>
      <c r="D34" s="1">
        <f>生态禀赋!I32</f>
        <v>0.0886930766964453</v>
      </c>
      <c r="E34" s="1">
        <f>文化资源!H33</f>
        <v>0.262073027090695</v>
      </c>
      <c r="F34" s="1">
        <f>政策地位!D32</f>
        <v>0.7</v>
      </c>
      <c r="G34" s="1">
        <f>经济规模!D32</f>
        <v>0.447615546569528</v>
      </c>
      <c r="H34" s="1">
        <f>交通规模!D32</f>
        <v>0.243993010048056</v>
      </c>
      <c r="I34" s="1">
        <f>创新能力!D32</f>
        <v>0.707727272727273</v>
      </c>
      <c r="J34" s="1">
        <f>基本社保!K32</f>
        <v>0.424426595335436</v>
      </c>
      <c r="K34" s="1">
        <f>生活水平!I32</f>
        <v>0.602563002033987</v>
      </c>
      <c r="L34" s="1">
        <f>主流评价!D32</f>
        <v>0.959677419354838</v>
      </c>
      <c r="M34" s="1">
        <f>教育服务!J32</f>
        <v>0.54109261120882</v>
      </c>
      <c r="N34" s="1">
        <f>医疗服务!D32</f>
        <v>0.681818181818182</v>
      </c>
      <c r="O34" s="1">
        <f>文化服务!M32</f>
        <v>0.274006594683633</v>
      </c>
      <c r="P34" s="1">
        <f>主流媒体!H32</f>
        <v>0.410948756827235</v>
      </c>
      <c r="Q34" s="1">
        <f>网络接入!F32</f>
        <v>0.329959545729521</v>
      </c>
      <c r="R34" s="1">
        <f>舆情干预!D32</f>
        <v>0.687719298245614</v>
      </c>
      <c r="S34" s="1">
        <f>媒体影响!I33</f>
        <v>0.638288682948323</v>
      </c>
      <c r="T34" s="1">
        <f>群体情绪!D32</f>
        <v>0.680851063829787</v>
      </c>
      <c r="U34" s="1">
        <f>城市标签!D32</f>
        <v>0.811666666666667</v>
      </c>
      <c r="V34" s="1">
        <f>就学吸引!H33</f>
        <v>0.323353293413174</v>
      </c>
      <c r="W34" s="1">
        <f>就业吸引!M32</f>
        <v>0.812391985421514</v>
      </c>
      <c r="X34" s="1">
        <f>旅游吸引!D32</f>
        <v>0.326147714838548</v>
      </c>
      <c r="Y34" s="1">
        <f>外资吸引!G32</f>
        <v>0.302467631814816</v>
      </c>
      <c r="Z34" s="1">
        <f>会展竞争!D32</f>
        <v>0.549617250862718</v>
      </c>
    </row>
    <row r="35" spans="1:26">
      <c r="A35" s="1">
        <v>32</v>
      </c>
      <c r="B35" s="1" t="s">
        <v>69</v>
      </c>
      <c r="C35" s="1">
        <f t="shared" si="0"/>
        <v>0.479969207058106</v>
      </c>
      <c r="D35" s="1">
        <f>生态禀赋!I33</f>
        <v>0.252700304744342</v>
      </c>
      <c r="E35" s="1">
        <f>文化资源!H34</f>
        <v>0.293286219081272</v>
      </c>
      <c r="F35" s="1">
        <f>政策地位!D33</f>
        <v>0.7</v>
      </c>
      <c r="G35" s="1">
        <f>经济规模!D33</f>
        <v>0.21027303412091</v>
      </c>
      <c r="H35" s="1">
        <f>交通规模!D33</f>
        <v>0.165792922673657</v>
      </c>
      <c r="I35" s="1">
        <f>创新能力!D33</f>
        <v>0.6825</v>
      </c>
      <c r="J35" s="1">
        <f>基本社保!K33</f>
        <v>0.740407776229568</v>
      </c>
      <c r="K35" s="1">
        <f>生活水平!I33</f>
        <v>0.696655064322721</v>
      </c>
      <c r="L35" s="1">
        <f>主流评价!D33</f>
        <v>0.912485065710872</v>
      </c>
      <c r="M35" s="1">
        <f>教育服务!J33</f>
        <v>0.353184471816415</v>
      </c>
      <c r="N35" s="1">
        <f>医疗服务!D33</f>
        <v>0.106060606060606</v>
      </c>
      <c r="O35" s="1">
        <f>文化服务!M33</f>
        <v>0.373315077124174</v>
      </c>
      <c r="P35" s="1">
        <f>主流媒体!H33</f>
        <v>0.597878275740346</v>
      </c>
      <c r="Q35" s="1">
        <f>网络接入!F33</f>
        <v>0.49433846554997</v>
      </c>
      <c r="R35" s="1">
        <f>舆情干预!D33</f>
        <v>0.568421052631579</v>
      </c>
      <c r="S35" s="1">
        <f>媒体影响!I34</f>
        <v>0.558811517073843</v>
      </c>
      <c r="T35" s="1">
        <f>群体情绪!D33</f>
        <v>0.513677811550152</v>
      </c>
      <c r="U35" s="1">
        <f>城市标签!D33</f>
        <v>0.795</v>
      </c>
      <c r="V35" s="1">
        <f>就学吸引!H34</f>
        <v>0.125748502994012</v>
      </c>
      <c r="W35" s="1">
        <f>就业吸引!M33</f>
        <v>0.630930300693891</v>
      </c>
      <c r="X35" s="1">
        <f>旅游吸引!D33</f>
        <v>0.297681306374964</v>
      </c>
      <c r="Y35" s="1">
        <f>外资吸引!G33</f>
        <v>0.187161383725436</v>
      </c>
      <c r="Z35" s="1">
        <f>会展竞争!D33</f>
        <v>0.532573090195666</v>
      </c>
    </row>
    <row r="36" spans="1:26">
      <c r="A36" s="1">
        <v>33</v>
      </c>
      <c r="B36" s="1" t="s">
        <v>70</v>
      </c>
      <c r="C36" s="1">
        <f t="shared" si="0"/>
        <v>0.602908111715014</v>
      </c>
      <c r="D36" s="1">
        <f>生态禀赋!I34</f>
        <v>0.283818665013555</v>
      </c>
      <c r="E36" s="1">
        <f>文化资源!H35</f>
        <v>0.71849234393404</v>
      </c>
      <c r="F36" s="1">
        <f>政策地位!D34</f>
        <v>0.6</v>
      </c>
      <c r="G36" s="1">
        <f>经济规模!D34</f>
        <v>0.734418340407045</v>
      </c>
      <c r="H36" s="1">
        <f>交通规模!D34</f>
        <v>0.155963302752294</v>
      </c>
      <c r="I36" s="1">
        <f>创新能力!D34</f>
        <v>0.815909090909091</v>
      </c>
      <c r="J36" s="1">
        <f>基本社保!K34</f>
        <v>0.625820767020037</v>
      </c>
      <c r="K36" s="1">
        <f>生活水平!I34</f>
        <v>0.852737848368202</v>
      </c>
      <c r="L36" s="1">
        <f>主流评价!D34</f>
        <v>0.756571087216248</v>
      </c>
      <c r="M36" s="1">
        <f>教育服务!J34</f>
        <v>0.414707620603692</v>
      </c>
      <c r="N36" s="1">
        <f>医疗服务!D34</f>
        <v>0.378787878787879</v>
      </c>
      <c r="O36" s="1">
        <f>文化服务!M34</f>
        <v>0.35188245674009</v>
      </c>
      <c r="P36" s="1">
        <f>主流媒体!H34</f>
        <v>0.813749342476737</v>
      </c>
      <c r="Q36" s="1">
        <f>网络接入!F34</f>
        <v>0.630833356524716</v>
      </c>
      <c r="R36" s="1">
        <f>舆情干预!D34</f>
        <v>0.708771929824561</v>
      </c>
      <c r="S36" s="1">
        <f>媒体影响!I35</f>
        <v>0.718070091077095</v>
      </c>
      <c r="T36" s="1">
        <f>群体情绪!D34</f>
        <v>0.826747720364742</v>
      </c>
      <c r="U36" s="1">
        <f>城市标签!D34</f>
        <v>0.811666666666667</v>
      </c>
      <c r="V36" s="1">
        <f>就学吸引!H35</f>
        <v>0.407185628742515</v>
      </c>
      <c r="W36" s="1">
        <f>就业吸引!M34</f>
        <v>0.797174091236911</v>
      </c>
      <c r="X36" s="1">
        <f>旅游吸引!D34</f>
        <v>0.413074659624376</v>
      </c>
      <c r="Y36" s="1">
        <f>外资吸引!G34</f>
        <v>0.259290136629362</v>
      </c>
      <c r="Z36" s="1">
        <f>会展竞争!D34</f>
        <v>0.519925727398532</v>
      </c>
    </row>
    <row r="37" spans="1:26">
      <c r="A37" s="5" t="s">
        <v>71</v>
      </c>
      <c r="B37" s="5"/>
      <c r="C37" s="5"/>
      <c r="D37" s="1">
        <v>0.03</v>
      </c>
      <c r="E37" s="1">
        <v>0.05</v>
      </c>
      <c r="F37" s="1">
        <v>0.04</v>
      </c>
      <c r="G37" s="1">
        <v>0.03</v>
      </c>
      <c r="H37" s="1">
        <v>0.03</v>
      </c>
      <c r="I37" s="1">
        <v>0.03</v>
      </c>
      <c r="J37" s="1">
        <v>0.03</v>
      </c>
      <c r="K37" s="1">
        <v>0.03</v>
      </c>
      <c r="L37" s="1">
        <v>0.05</v>
      </c>
      <c r="M37" s="1">
        <v>0.03</v>
      </c>
      <c r="N37" s="1">
        <v>0.03</v>
      </c>
      <c r="O37" s="1">
        <v>0.04</v>
      </c>
      <c r="P37" s="1">
        <v>0.05</v>
      </c>
      <c r="Q37" s="1">
        <v>0.05</v>
      </c>
      <c r="R37" s="1">
        <v>0.05</v>
      </c>
      <c r="S37" s="1">
        <v>0.06</v>
      </c>
      <c r="T37" s="1">
        <v>0.05</v>
      </c>
      <c r="U37" s="1">
        <v>0.06</v>
      </c>
      <c r="V37" s="1">
        <v>0.05</v>
      </c>
      <c r="W37" s="1">
        <v>0.05</v>
      </c>
      <c r="X37" s="1">
        <v>0.05</v>
      </c>
      <c r="Y37" s="1">
        <v>0.06</v>
      </c>
      <c r="Z37" s="1">
        <v>0.05</v>
      </c>
    </row>
  </sheetData>
  <mergeCells count="16">
    <mergeCell ref="D1:I1"/>
    <mergeCell ref="J1:O1"/>
    <mergeCell ref="P1:U1"/>
    <mergeCell ref="V1:Z1"/>
    <mergeCell ref="D2:F2"/>
    <mergeCell ref="G2:I2"/>
    <mergeCell ref="J2:L2"/>
    <mergeCell ref="M2:O2"/>
    <mergeCell ref="P2:R2"/>
    <mergeCell ref="S2:U2"/>
    <mergeCell ref="V2:X2"/>
    <mergeCell ref="Y2:Z2"/>
    <mergeCell ref="A37:C37"/>
    <mergeCell ref="A1:A3"/>
    <mergeCell ref="B1:B3"/>
    <mergeCell ref="C1:C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workbookViewId="0">
      <selection activeCell="C6" sqref="C6"/>
    </sheetView>
  </sheetViews>
  <sheetFormatPr defaultColWidth="9" defaultRowHeight="14" outlineLevelCol="2"/>
  <cols>
    <col min="1" max="2" width="9" style="1"/>
    <col min="3" max="3" width="9.5" style="1" customWidth="1"/>
    <col min="4" max="16384" width="9" style="1"/>
  </cols>
  <sheetData>
    <row r="1" spans="1:3">
      <c r="A1" s="1" t="s">
        <v>0</v>
      </c>
      <c r="B1" s="1" t="s">
        <v>6</v>
      </c>
      <c r="C1" s="1" t="s">
        <v>75</v>
      </c>
    </row>
    <row r="2" spans="1:3">
      <c r="A2" s="1">
        <v>1</v>
      </c>
      <c r="B2" s="1" t="s">
        <v>38</v>
      </c>
      <c r="C2" s="26">
        <v>11235086</v>
      </c>
    </row>
    <row r="3" spans="1:3">
      <c r="A3" s="1">
        <v>2</v>
      </c>
      <c r="B3" s="1" t="s">
        <v>39</v>
      </c>
      <c r="C3" s="1">
        <v>5304061</v>
      </c>
    </row>
    <row r="4" spans="1:3">
      <c r="A4" s="1">
        <v>3</v>
      </c>
      <c r="B4" s="1" t="s">
        <v>40</v>
      </c>
      <c r="C4" s="1">
        <v>3446100</v>
      </c>
    </row>
    <row r="5" spans="1:3">
      <c r="A5" s="1">
        <v>4</v>
      </c>
      <c r="B5" s="1" t="s">
        <v>41</v>
      </c>
      <c r="C5" s="1">
        <v>9070093</v>
      </c>
    </row>
    <row r="6" spans="1:3">
      <c r="A6" s="1">
        <v>5</v>
      </c>
      <c r="B6" s="1" t="s">
        <v>42</v>
      </c>
      <c r="C6" s="1">
        <v>9066906</v>
      </c>
    </row>
    <row r="7" spans="1:3">
      <c r="A7" s="1">
        <v>6</v>
      </c>
      <c r="B7" s="1" t="s">
        <v>43</v>
      </c>
      <c r="C7" s="1">
        <v>10009854</v>
      </c>
    </row>
    <row r="8" spans="1:3">
      <c r="A8" s="1">
        <v>7</v>
      </c>
      <c r="B8" s="1" t="s">
        <v>44</v>
      </c>
      <c r="C8" s="1">
        <v>9314685</v>
      </c>
    </row>
    <row r="9" spans="1:3">
      <c r="A9" s="1">
        <v>8</v>
      </c>
      <c r="B9" s="1" t="s">
        <v>45</v>
      </c>
      <c r="C9" s="1">
        <v>11936010</v>
      </c>
    </row>
    <row r="10" spans="1:3">
      <c r="A10" s="1">
        <v>9</v>
      </c>
      <c r="B10" s="1" t="s">
        <v>46</v>
      </c>
      <c r="C10" s="1">
        <v>9369881</v>
      </c>
    </row>
    <row r="11" spans="1:3">
      <c r="A11" s="1">
        <v>10</v>
      </c>
      <c r="B11" s="1" t="s">
        <v>47</v>
      </c>
      <c r="C11" s="1">
        <v>8291268</v>
      </c>
    </row>
    <row r="12" spans="1:3">
      <c r="A12" s="1">
        <v>11</v>
      </c>
      <c r="B12" s="1" t="s">
        <v>48</v>
      </c>
      <c r="C12" s="1">
        <v>6255007</v>
      </c>
    </row>
    <row r="13" spans="1:3">
      <c r="A13" s="1">
        <v>12</v>
      </c>
      <c r="B13" s="1" t="s">
        <v>49</v>
      </c>
      <c r="C13" s="1">
        <v>9202432</v>
      </c>
    </row>
    <row r="14" spans="1:3">
      <c r="A14" s="1">
        <v>13</v>
      </c>
      <c r="B14" s="1" t="s">
        <v>50</v>
      </c>
      <c r="C14" s="1">
        <v>12600574</v>
      </c>
    </row>
    <row r="15" spans="1:3">
      <c r="A15" s="1">
        <v>14</v>
      </c>
      <c r="B15" s="1" t="s">
        <v>51</v>
      </c>
      <c r="C15" s="1">
        <v>12326518</v>
      </c>
    </row>
    <row r="16" spans="1:3">
      <c r="A16" s="1">
        <v>15</v>
      </c>
      <c r="B16" s="1" t="s">
        <v>52</v>
      </c>
      <c r="C16" s="1">
        <v>10047914</v>
      </c>
    </row>
    <row r="17" spans="1:3">
      <c r="A17" s="1">
        <v>16</v>
      </c>
      <c r="B17" s="1" t="s">
        <v>53</v>
      </c>
      <c r="C17" s="1">
        <v>18676605</v>
      </c>
    </row>
    <row r="18" spans="1:3">
      <c r="A18" s="1">
        <v>17</v>
      </c>
      <c r="B18" s="1" t="s">
        <v>54</v>
      </c>
      <c r="C18" s="1">
        <v>8741584</v>
      </c>
    </row>
    <row r="19" spans="1:3">
      <c r="A19" s="1">
        <v>18</v>
      </c>
      <c r="B19" s="1" t="s">
        <v>55</v>
      </c>
      <c r="C19" s="1">
        <v>2873358</v>
      </c>
    </row>
    <row r="20" spans="1:3">
      <c r="A20" s="1">
        <v>19</v>
      </c>
      <c r="B20" s="1" t="s">
        <v>56</v>
      </c>
      <c r="C20" s="1">
        <v>20937757</v>
      </c>
    </row>
    <row r="21" spans="1:3">
      <c r="A21" s="1">
        <v>20</v>
      </c>
      <c r="B21" s="1" t="s">
        <v>57</v>
      </c>
      <c r="C21" s="1">
        <v>5987018</v>
      </c>
    </row>
    <row r="22" spans="1:3">
      <c r="A22" s="1">
        <v>21</v>
      </c>
      <c r="B22" s="1" t="s">
        <v>58</v>
      </c>
      <c r="C22" s="26">
        <v>8460088</v>
      </c>
    </row>
    <row r="23" spans="1:3">
      <c r="A23" s="1">
        <v>22</v>
      </c>
      <c r="B23" s="1" t="s">
        <v>59</v>
      </c>
      <c r="C23" s="1">
        <v>867891</v>
      </c>
    </row>
    <row r="24" spans="1:3">
      <c r="A24" s="1">
        <v>23</v>
      </c>
      <c r="B24" s="1" t="s">
        <v>60</v>
      </c>
      <c r="C24" s="1">
        <v>12952907</v>
      </c>
    </row>
    <row r="25" spans="1:3">
      <c r="A25" s="1">
        <v>24</v>
      </c>
      <c r="B25" s="1" t="s">
        <v>61</v>
      </c>
      <c r="C25" s="26">
        <v>4359446</v>
      </c>
    </row>
    <row r="26" spans="1:3">
      <c r="A26" s="1">
        <v>25</v>
      </c>
      <c r="B26" s="1" t="s">
        <v>62</v>
      </c>
      <c r="C26" s="1">
        <v>2467965</v>
      </c>
    </row>
    <row r="27" spans="1:3">
      <c r="A27" s="1">
        <v>26</v>
      </c>
      <c r="B27" s="1" t="s">
        <v>63</v>
      </c>
      <c r="C27" s="1">
        <v>2859074</v>
      </c>
    </row>
    <row r="28" spans="1:3">
      <c r="A28" s="1">
        <v>27</v>
      </c>
      <c r="B28" s="1" t="s">
        <v>64</v>
      </c>
      <c r="C28" s="1">
        <v>4054369</v>
      </c>
    </row>
    <row r="29" spans="1:3">
      <c r="A29" s="1">
        <v>28</v>
      </c>
      <c r="B29" s="1" t="s">
        <v>65</v>
      </c>
      <c r="C29" s="26">
        <v>17560061</v>
      </c>
    </row>
    <row r="30" spans="1:3">
      <c r="A30" s="1">
        <v>29</v>
      </c>
      <c r="B30" s="1" t="s">
        <v>66</v>
      </c>
      <c r="C30" s="1">
        <v>7450785</v>
      </c>
    </row>
    <row r="31" spans="1:3">
      <c r="A31" s="1">
        <v>30</v>
      </c>
      <c r="B31" s="1" t="s">
        <v>67</v>
      </c>
      <c r="C31" s="1">
        <v>9404283</v>
      </c>
    </row>
    <row r="32" spans="1:3">
      <c r="A32" s="1">
        <v>31</v>
      </c>
      <c r="B32" s="1" t="s">
        <v>68</v>
      </c>
      <c r="C32" s="1">
        <v>10071722</v>
      </c>
    </row>
    <row r="33" spans="1:3">
      <c r="A33" s="1">
        <v>32</v>
      </c>
      <c r="B33" s="1" t="s">
        <v>69</v>
      </c>
      <c r="C33" s="1">
        <v>5163970</v>
      </c>
    </row>
    <row r="34" spans="1:3">
      <c r="A34" s="1">
        <v>33</v>
      </c>
      <c r="B34" s="1" t="s">
        <v>70</v>
      </c>
      <c r="C34" s="1">
        <v>12748262</v>
      </c>
    </row>
    <row r="35" ht="84" spans="1:1">
      <c r="A35" s="27" t="s">
        <v>76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zoomScale="130" zoomScaleNormal="130" topLeftCell="A3" workbookViewId="0">
      <selection activeCell="I2" sqref="I2"/>
    </sheetView>
  </sheetViews>
  <sheetFormatPr defaultColWidth="9" defaultRowHeight="14"/>
  <cols>
    <col min="1" max="1" width="9.16666666666667" style="1" customWidth="1"/>
    <col min="2" max="2" width="9" style="1"/>
    <col min="3" max="3" width="11.5" style="1" customWidth="1"/>
    <col min="4" max="4" width="9.16666666666667" style="1" customWidth="1"/>
    <col min="5" max="5" width="10" style="1" customWidth="1"/>
    <col min="6" max="8" width="9.16666666666667" style="1" customWidth="1"/>
    <col min="9" max="9" width="11.1666666666667" style="1" customWidth="1"/>
    <col min="10" max="16384" width="9" style="1"/>
  </cols>
  <sheetData>
    <row r="1" spans="1:9">
      <c r="A1" s="1" t="s">
        <v>0</v>
      </c>
      <c r="B1" s="1" t="s">
        <v>6</v>
      </c>
      <c r="C1" s="1" t="s">
        <v>77</v>
      </c>
      <c r="D1" s="1" t="s">
        <v>78</v>
      </c>
      <c r="E1" s="1" t="s">
        <v>75</v>
      </c>
      <c r="F1" s="1" t="s">
        <v>79</v>
      </c>
      <c r="G1" s="1" t="s">
        <v>80</v>
      </c>
      <c r="H1" s="1" t="s">
        <v>81</v>
      </c>
      <c r="I1" s="1" t="s">
        <v>82</v>
      </c>
    </row>
    <row r="2" spans="1:9">
      <c r="A2" s="1">
        <v>1</v>
      </c>
      <c r="B2" s="1" t="s">
        <v>38</v>
      </c>
      <c r="C2" s="1">
        <v>0.4893</v>
      </c>
      <c r="D2" s="1">
        <v>176100</v>
      </c>
      <c r="E2" s="1">
        <f>基础信息!C2</f>
        <v>11235086</v>
      </c>
      <c r="F2" s="1">
        <f>D2/E2</f>
        <v>0.0156741123298923</v>
      </c>
      <c r="G2" s="1">
        <f>(F2-MIN($F$2:$F$34))/(MAX($F$2:$F$34)-MIN($F$2:$F$34))</f>
        <v>0.0596730436886459</v>
      </c>
      <c r="H2" s="1">
        <f>AVERAGE(G2,C2)</f>
        <v>0.274486521844323</v>
      </c>
      <c r="I2" s="1">
        <f>(H2-MIN($H$2:$H$34))/(MAX($H$2:$H$34)-MIN($H$2:$H$34))</f>
        <v>0.0846145296684322</v>
      </c>
    </row>
    <row r="3" spans="1:9">
      <c r="A3" s="1">
        <v>2</v>
      </c>
      <c r="B3" s="1" t="s">
        <v>39</v>
      </c>
      <c r="C3" s="1">
        <v>0.4724</v>
      </c>
      <c r="D3" s="1">
        <v>52465</v>
      </c>
      <c r="E3" s="1">
        <f>基础信息!C3</f>
        <v>5304061</v>
      </c>
      <c r="F3" s="1">
        <f t="shared" ref="F3:F34" si="0">D3/E3</f>
        <v>0.00989147749243457</v>
      </c>
      <c r="G3" s="1">
        <f t="shared" ref="G3:G34" si="1">(F3-MIN($F$2:$F$34))/(MAX($F$2:$F$34)-MIN($F$2:$F$34))</f>
        <v>0.0301732947119946</v>
      </c>
      <c r="H3" s="1">
        <f t="shared" ref="H3:H34" si="2">AVERAGE(G3,C3)</f>
        <v>0.251286647355997</v>
      </c>
      <c r="I3" s="1">
        <f t="shared" ref="I3:I34" si="3">(H3-MIN($H$2:$H$34))/(MAX($H$2:$H$34)-MIN($H$2:$H$34))</f>
        <v>0.0399226794667933</v>
      </c>
    </row>
    <row r="4" spans="1:9">
      <c r="A4" s="1">
        <v>3</v>
      </c>
      <c r="B4" s="1" t="s">
        <v>40</v>
      </c>
      <c r="C4" s="1">
        <v>0.4062</v>
      </c>
      <c r="D4" s="1">
        <v>92932</v>
      </c>
      <c r="E4" s="1">
        <f>基础信息!C4</f>
        <v>3446100</v>
      </c>
      <c r="F4" s="1">
        <f t="shared" si="0"/>
        <v>0.0269672963640057</v>
      </c>
      <c r="G4" s="1">
        <f t="shared" si="1"/>
        <v>0.117284513808716</v>
      </c>
      <c r="H4" s="1">
        <f t="shared" si="2"/>
        <v>0.261742256904358</v>
      </c>
      <c r="I4" s="1">
        <f t="shared" si="3"/>
        <v>0.0600641908330425</v>
      </c>
    </row>
    <row r="5" spans="1:9">
      <c r="A5" s="1">
        <v>4</v>
      </c>
      <c r="B5" s="1" t="s">
        <v>41</v>
      </c>
      <c r="C5" s="1">
        <v>0.4147</v>
      </c>
      <c r="D5" s="1">
        <v>270000</v>
      </c>
      <c r="E5" s="1">
        <f>基础信息!C5</f>
        <v>9070093</v>
      </c>
      <c r="F5" s="1">
        <f t="shared" si="0"/>
        <v>0.0297681622448634</v>
      </c>
      <c r="G5" s="1">
        <f t="shared" si="1"/>
        <v>0.131572955449084</v>
      </c>
      <c r="H5" s="1">
        <f t="shared" si="2"/>
        <v>0.273136477724542</v>
      </c>
      <c r="I5" s="1">
        <f t="shared" si="3"/>
        <v>0.0820138272552696</v>
      </c>
    </row>
    <row r="6" spans="1:9">
      <c r="A6" s="1">
        <v>5</v>
      </c>
      <c r="B6" s="1" t="s">
        <v>42</v>
      </c>
      <c r="C6" s="1">
        <v>0.3763</v>
      </c>
      <c r="D6" s="1">
        <v>514593</v>
      </c>
      <c r="E6" s="1">
        <f>基础信息!C6</f>
        <v>9066906</v>
      </c>
      <c r="F6" s="1">
        <f t="shared" si="0"/>
        <v>0.056755082715096</v>
      </c>
      <c r="G6" s="1">
        <f t="shared" si="1"/>
        <v>0.269245037796015</v>
      </c>
      <c r="H6" s="1">
        <f t="shared" si="2"/>
        <v>0.322772518898008</v>
      </c>
      <c r="I6" s="1">
        <f t="shared" si="3"/>
        <v>0.177631866820234</v>
      </c>
    </row>
    <row r="7" spans="1:9">
      <c r="A7" s="1">
        <v>6</v>
      </c>
      <c r="B7" s="1" t="s">
        <v>43</v>
      </c>
      <c r="C7" s="1">
        <v>0.3649</v>
      </c>
      <c r="D7" s="1">
        <v>1847500</v>
      </c>
      <c r="E7" s="1">
        <f>基础信息!C7</f>
        <v>10009854</v>
      </c>
      <c r="F7" s="1">
        <f t="shared" si="0"/>
        <v>0.18456812656808</v>
      </c>
      <c r="G7" s="1">
        <f t="shared" si="1"/>
        <v>0.921275265466833</v>
      </c>
      <c r="H7" s="1">
        <f t="shared" si="2"/>
        <v>0.643087632733417</v>
      </c>
      <c r="I7" s="1">
        <f t="shared" si="3"/>
        <v>0.794681544914686</v>
      </c>
    </row>
    <row r="8" spans="1:9">
      <c r="A8" s="1">
        <v>7</v>
      </c>
      <c r="B8" s="1" t="s">
        <v>44</v>
      </c>
      <c r="C8" s="1">
        <v>0.5432</v>
      </c>
      <c r="D8" s="1">
        <v>414700</v>
      </c>
      <c r="E8" s="1">
        <f>基础信息!C8</f>
        <v>9314685</v>
      </c>
      <c r="F8" s="1">
        <f t="shared" si="0"/>
        <v>0.0445210976001872</v>
      </c>
      <c r="G8" s="1">
        <f t="shared" si="1"/>
        <v>0.206834129962768</v>
      </c>
      <c r="H8" s="1">
        <f t="shared" si="2"/>
        <v>0.375017064981384</v>
      </c>
      <c r="I8" s="1">
        <f t="shared" si="3"/>
        <v>0.278274886616993</v>
      </c>
    </row>
    <row r="9" spans="1:9">
      <c r="A9" s="1">
        <v>8</v>
      </c>
      <c r="B9" s="1" t="s">
        <v>45</v>
      </c>
      <c r="C9" s="1">
        <v>0.5841</v>
      </c>
      <c r="D9" s="1">
        <v>2188886</v>
      </c>
      <c r="E9" s="1">
        <f>基础信息!C9</f>
        <v>11936010</v>
      </c>
      <c r="F9" s="1">
        <f t="shared" si="0"/>
        <v>0.18338506753932</v>
      </c>
      <c r="G9" s="1">
        <f t="shared" si="1"/>
        <v>0.91523996402485</v>
      </c>
      <c r="H9" s="1">
        <f t="shared" si="2"/>
        <v>0.749669982012425</v>
      </c>
      <c r="I9" s="1">
        <f t="shared" si="3"/>
        <v>1</v>
      </c>
    </row>
    <row r="10" spans="1:9">
      <c r="A10" s="1">
        <v>9</v>
      </c>
      <c r="B10" s="1" t="s">
        <v>46</v>
      </c>
      <c r="C10" s="1">
        <v>0.5122</v>
      </c>
      <c r="D10" s="1">
        <v>891500</v>
      </c>
      <c r="E10" s="1">
        <f>基础信息!C10</f>
        <v>9369881</v>
      </c>
      <c r="F10" s="1">
        <f t="shared" si="0"/>
        <v>0.0951452851962581</v>
      </c>
      <c r="G10" s="1">
        <f t="shared" si="1"/>
        <v>0.465090248187166</v>
      </c>
      <c r="H10" s="1">
        <f t="shared" si="2"/>
        <v>0.488645124093583</v>
      </c>
      <c r="I10" s="1">
        <f t="shared" si="3"/>
        <v>0.497166079287056</v>
      </c>
    </row>
    <row r="11" spans="1:9">
      <c r="A11" s="1">
        <v>10</v>
      </c>
      <c r="B11" s="1" t="s">
        <v>47</v>
      </c>
      <c r="C11" s="1">
        <v>0.6623</v>
      </c>
      <c r="D11" s="1">
        <v>573800</v>
      </c>
      <c r="E11" s="1">
        <f>基础信息!C11</f>
        <v>8291268</v>
      </c>
      <c r="F11" s="1">
        <f t="shared" si="0"/>
        <v>0.0692053374706981</v>
      </c>
      <c r="G11" s="1">
        <f t="shared" si="1"/>
        <v>0.332759231638332</v>
      </c>
      <c r="H11" s="1">
        <f t="shared" si="2"/>
        <v>0.497529615819166</v>
      </c>
      <c r="I11" s="1">
        <f t="shared" si="3"/>
        <v>0.514281015556098</v>
      </c>
    </row>
    <row r="12" spans="1:9">
      <c r="A12" s="1">
        <v>11</v>
      </c>
      <c r="B12" s="1" t="s">
        <v>48</v>
      </c>
      <c r="C12" s="1">
        <v>0.5549</v>
      </c>
      <c r="D12" s="1">
        <v>946300</v>
      </c>
      <c r="E12" s="1">
        <f>基础信息!C12</f>
        <v>6255007</v>
      </c>
      <c r="F12" s="1">
        <f t="shared" si="0"/>
        <v>0.151286801117888</v>
      </c>
      <c r="G12" s="1">
        <f t="shared" si="1"/>
        <v>0.751492670855945</v>
      </c>
      <c r="H12" s="1">
        <f t="shared" si="2"/>
        <v>0.653196335427972</v>
      </c>
      <c r="I12" s="1">
        <f t="shared" si="3"/>
        <v>0.814154780719704</v>
      </c>
    </row>
    <row r="13" spans="1:9">
      <c r="A13" s="1">
        <v>12</v>
      </c>
      <c r="B13" s="1" t="s">
        <v>49</v>
      </c>
      <c r="C13" s="1">
        <v>0.4815</v>
      </c>
      <c r="D13" s="1">
        <v>231100</v>
      </c>
      <c r="E13" s="1">
        <f>基础信息!C13</f>
        <v>9202432</v>
      </c>
      <c r="F13" s="1">
        <f t="shared" si="0"/>
        <v>0.0251129266698195</v>
      </c>
      <c r="G13" s="1">
        <f t="shared" si="1"/>
        <v>0.107824563106995</v>
      </c>
      <c r="H13" s="1">
        <f t="shared" si="2"/>
        <v>0.294662281553498</v>
      </c>
      <c r="I13" s="1">
        <f t="shared" si="3"/>
        <v>0.123480775737153</v>
      </c>
    </row>
    <row r="14" spans="1:9">
      <c r="A14" s="1">
        <v>13</v>
      </c>
      <c r="B14" s="1" t="s">
        <v>50</v>
      </c>
      <c r="C14" s="1">
        <v>0.5052</v>
      </c>
      <c r="D14" s="1">
        <v>54372</v>
      </c>
      <c r="E14" s="1">
        <f>基础信息!C14</f>
        <v>12600574</v>
      </c>
      <c r="F14" s="1">
        <f t="shared" si="0"/>
        <v>0.00431504152112435</v>
      </c>
      <c r="G14" s="1">
        <f t="shared" si="1"/>
        <v>0.00172545631963593</v>
      </c>
      <c r="H14" s="1">
        <f t="shared" si="2"/>
        <v>0.253462728159818</v>
      </c>
      <c r="I14" s="1">
        <f t="shared" si="3"/>
        <v>0.0441146451328124</v>
      </c>
    </row>
    <row r="15" spans="1:9">
      <c r="A15" s="1">
        <v>14</v>
      </c>
      <c r="B15" s="1" t="s">
        <v>51</v>
      </c>
      <c r="C15" s="1">
        <v>0.5145</v>
      </c>
      <c r="D15" s="1">
        <v>1154200</v>
      </c>
      <c r="E15" s="1">
        <f>基础信息!C15</f>
        <v>12326518</v>
      </c>
      <c r="F15" s="1">
        <f t="shared" si="0"/>
        <v>0.0936355262694623</v>
      </c>
      <c r="G15" s="1">
        <f t="shared" si="1"/>
        <v>0.457388307703697</v>
      </c>
      <c r="H15" s="1">
        <f t="shared" si="2"/>
        <v>0.485944153851848</v>
      </c>
      <c r="I15" s="1">
        <f t="shared" si="3"/>
        <v>0.491962975386497</v>
      </c>
    </row>
    <row r="16" spans="1:9">
      <c r="A16" s="1">
        <v>15</v>
      </c>
      <c r="B16" s="1" t="s">
        <v>52</v>
      </c>
      <c r="C16" s="1">
        <v>0.5404</v>
      </c>
      <c r="D16" s="1">
        <v>1232000</v>
      </c>
      <c r="E16" s="1">
        <f>基础信息!C16</f>
        <v>10047914</v>
      </c>
      <c r="F16" s="1">
        <f t="shared" si="0"/>
        <v>0.122612514398511</v>
      </c>
      <c r="G16" s="1">
        <f t="shared" si="1"/>
        <v>0.605212595408876</v>
      </c>
      <c r="H16" s="1">
        <f t="shared" si="2"/>
        <v>0.572806297704438</v>
      </c>
      <c r="I16" s="1">
        <f t="shared" si="3"/>
        <v>0.659292756554348</v>
      </c>
    </row>
    <row r="17" spans="1:9">
      <c r="A17" s="1">
        <v>16</v>
      </c>
      <c r="B17" s="1" t="s">
        <v>53</v>
      </c>
      <c r="C17" s="1">
        <v>0.7036</v>
      </c>
      <c r="D17" s="1">
        <v>736432</v>
      </c>
      <c r="E17" s="1">
        <f>基础信息!C17</f>
        <v>18676605</v>
      </c>
      <c r="F17" s="1">
        <f t="shared" si="0"/>
        <v>0.0394307209474099</v>
      </c>
      <c r="G17" s="1">
        <f t="shared" si="1"/>
        <v>0.180865892701645</v>
      </c>
      <c r="H17" s="1">
        <f t="shared" si="2"/>
        <v>0.442232946350823</v>
      </c>
      <c r="I17" s="1">
        <f t="shared" si="3"/>
        <v>0.407758436316614</v>
      </c>
    </row>
    <row r="18" spans="1:9">
      <c r="A18" s="1">
        <v>17</v>
      </c>
      <c r="B18" s="1" t="s">
        <v>54</v>
      </c>
      <c r="C18" s="1">
        <v>0.6758</v>
      </c>
      <c r="D18" s="1">
        <v>1190000</v>
      </c>
      <c r="E18" s="1">
        <f>基础信息!C18</f>
        <v>8741584</v>
      </c>
      <c r="F18" s="1">
        <f t="shared" si="0"/>
        <v>0.136130934622375</v>
      </c>
      <c r="G18" s="1">
        <f t="shared" si="1"/>
        <v>0.674175968399622</v>
      </c>
      <c r="H18" s="1">
        <f t="shared" si="2"/>
        <v>0.674987984199811</v>
      </c>
      <c r="I18" s="1">
        <f t="shared" si="3"/>
        <v>0.85613384845336</v>
      </c>
    </row>
    <row r="19" spans="1:9">
      <c r="A19" s="1">
        <v>18</v>
      </c>
      <c r="B19" s="1" t="s">
        <v>55</v>
      </c>
      <c r="C19" s="1">
        <v>0.6434</v>
      </c>
      <c r="D19" s="1">
        <v>164900</v>
      </c>
      <c r="E19" s="1">
        <f>基础信息!C19</f>
        <v>2873358</v>
      </c>
      <c r="F19" s="1">
        <f t="shared" si="0"/>
        <v>0.0573892985141427</v>
      </c>
      <c r="G19" s="1">
        <f t="shared" si="1"/>
        <v>0.272480449921248</v>
      </c>
      <c r="H19" s="1">
        <f t="shared" si="2"/>
        <v>0.457940224960624</v>
      </c>
      <c r="I19" s="1">
        <f t="shared" si="3"/>
        <v>0.438016675129841</v>
      </c>
    </row>
    <row r="20" spans="1:9">
      <c r="A20" s="1">
        <v>19</v>
      </c>
      <c r="B20" s="1" t="s">
        <v>56</v>
      </c>
      <c r="C20" s="1">
        <v>0.6039</v>
      </c>
      <c r="D20" s="1">
        <v>1222300</v>
      </c>
      <c r="E20" s="1">
        <f>基础信息!C20</f>
        <v>20937757</v>
      </c>
      <c r="F20" s="1">
        <f t="shared" si="0"/>
        <v>0.0583777908970861</v>
      </c>
      <c r="G20" s="1">
        <f t="shared" si="1"/>
        <v>0.277523181821467</v>
      </c>
      <c r="H20" s="1">
        <f t="shared" si="2"/>
        <v>0.440711590910733</v>
      </c>
      <c r="I20" s="1">
        <f t="shared" si="3"/>
        <v>0.404827722641153</v>
      </c>
    </row>
    <row r="21" spans="1:9">
      <c r="A21" s="1">
        <v>20</v>
      </c>
      <c r="B21" s="1" t="s">
        <v>57</v>
      </c>
      <c r="C21" s="1">
        <v>0.5672</v>
      </c>
      <c r="D21" s="1">
        <v>478600</v>
      </c>
      <c r="E21" s="1">
        <f>基础信息!C21</f>
        <v>5987018</v>
      </c>
      <c r="F21" s="1">
        <f t="shared" si="0"/>
        <v>0.0799396293780977</v>
      </c>
      <c r="G21" s="1">
        <f t="shared" si="1"/>
        <v>0.387519548623799</v>
      </c>
      <c r="H21" s="1">
        <f t="shared" si="2"/>
        <v>0.4773597743119</v>
      </c>
      <c r="I21" s="1">
        <f t="shared" si="3"/>
        <v>0.475426170212553</v>
      </c>
    </row>
    <row r="22" spans="1:9">
      <c r="A22" s="1">
        <v>21</v>
      </c>
      <c r="B22" s="1" t="s">
        <v>58</v>
      </c>
      <c r="C22" s="1">
        <v>0.6249</v>
      </c>
      <c r="D22" s="1">
        <v>432900</v>
      </c>
      <c r="E22" s="1">
        <f>基础信息!C22</f>
        <v>8460088</v>
      </c>
      <c r="F22" s="1">
        <f t="shared" si="0"/>
        <v>0.0511696805045054</v>
      </c>
      <c r="G22" s="1">
        <f t="shared" si="1"/>
        <v>0.240751458696268</v>
      </c>
      <c r="H22" s="1">
        <f t="shared" si="2"/>
        <v>0.432825729348134</v>
      </c>
      <c r="I22" s="1">
        <f t="shared" si="3"/>
        <v>0.389636530816219</v>
      </c>
    </row>
    <row r="23" spans="1:9">
      <c r="A23" s="1">
        <v>22</v>
      </c>
      <c r="B23" s="1" t="s">
        <v>59</v>
      </c>
      <c r="C23" s="1">
        <v>0.3837</v>
      </c>
      <c r="D23" s="1">
        <v>982600</v>
      </c>
      <c r="E23" s="1">
        <f>基础信息!C23</f>
        <v>867891</v>
      </c>
      <c r="F23" s="1">
        <v>0.2</v>
      </c>
      <c r="G23" s="1">
        <f t="shared" si="1"/>
        <v>1</v>
      </c>
      <c r="H23" s="1">
        <f t="shared" si="2"/>
        <v>0.69185</v>
      </c>
      <c r="I23" s="1">
        <f t="shared" si="3"/>
        <v>0.888616553677431</v>
      </c>
    </row>
    <row r="24" spans="1:9">
      <c r="A24" s="1">
        <v>23</v>
      </c>
      <c r="B24" s="1" t="s">
        <v>60</v>
      </c>
      <c r="C24" s="1">
        <v>0.4662</v>
      </c>
      <c r="D24" s="1">
        <v>267800</v>
      </c>
      <c r="E24" s="1">
        <f>基础信息!C24</f>
        <v>12952907</v>
      </c>
      <c r="F24" s="1">
        <f t="shared" si="0"/>
        <v>0.0206748956045157</v>
      </c>
      <c r="G24" s="1">
        <f t="shared" si="1"/>
        <v>0.0851842259497902</v>
      </c>
      <c r="H24" s="1">
        <f t="shared" si="2"/>
        <v>0.275692112974895</v>
      </c>
      <c r="I24" s="1">
        <f t="shared" si="3"/>
        <v>0.0869369602591265</v>
      </c>
    </row>
    <row r="25" spans="1:9">
      <c r="A25" s="1">
        <v>24</v>
      </c>
      <c r="B25" s="1" t="s">
        <v>61</v>
      </c>
      <c r="C25" s="1">
        <v>0.4275</v>
      </c>
      <c r="D25" s="1">
        <v>46071</v>
      </c>
      <c r="E25" s="1">
        <f>基础信息!C25</f>
        <v>4359446</v>
      </c>
      <c r="F25" s="1">
        <f t="shared" si="0"/>
        <v>0.0105680859448655</v>
      </c>
      <c r="G25" s="1">
        <f t="shared" si="1"/>
        <v>0.0336249702998945</v>
      </c>
      <c r="H25" s="1">
        <f t="shared" si="2"/>
        <v>0.230562485149947</v>
      </c>
      <c r="I25" s="1">
        <f t="shared" si="3"/>
        <v>0</v>
      </c>
    </row>
    <row r="26" spans="1:9">
      <c r="A26" s="1">
        <v>25</v>
      </c>
      <c r="B26" s="1" t="s">
        <v>62</v>
      </c>
      <c r="C26" s="1">
        <v>0.3783</v>
      </c>
      <c r="D26" s="1">
        <v>169300</v>
      </c>
      <c r="E26" s="1">
        <f>基础信息!C26</f>
        <v>2467965</v>
      </c>
      <c r="F26" s="1">
        <f t="shared" si="0"/>
        <v>0.0685990279440754</v>
      </c>
      <c r="G26" s="1">
        <f t="shared" si="1"/>
        <v>0.329666181611783</v>
      </c>
      <c r="H26" s="1">
        <f t="shared" si="2"/>
        <v>0.353983090805892</v>
      </c>
      <c r="I26" s="1">
        <f t="shared" si="3"/>
        <v>0.237755390553801</v>
      </c>
    </row>
    <row r="27" spans="1:9">
      <c r="A27" s="1">
        <v>26</v>
      </c>
      <c r="B27" s="1" t="s">
        <v>63</v>
      </c>
      <c r="C27" s="1">
        <v>0.4985</v>
      </c>
      <c r="D27" s="1">
        <v>11370</v>
      </c>
      <c r="E27" s="1">
        <f>基础信息!C27</f>
        <v>2859074</v>
      </c>
      <c r="F27" s="1">
        <f t="shared" si="0"/>
        <v>0.00397681207272005</v>
      </c>
      <c r="G27" s="1">
        <f t="shared" si="1"/>
        <v>0</v>
      </c>
      <c r="H27" s="1">
        <f t="shared" si="2"/>
        <v>0.24925</v>
      </c>
      <c r="I27" s="1">
        <f t="shared" si="3"/>
        <v>0.035999316062668</v>
      </c>
    </row>
    <row r="28" spans="1:9">
      <c r="A28" s="1">
        <v>27</v>
      </c>
      <c r="B28" s="1" t="s">
        <v>64</v>
      </c>
      <c r="C28" s="1">
        <v>0.4028</v>
      </c>
      <c r="D28" s="1">
        <v>110521</v>
      </c>
      <c r="E28" s="1">
        <f>基础信息!C28</f>
        <v>4054369</v>
      </c>
      <c r="F28" s="1">
        <f t="shared" si="0"/>
        <v>0.0272597289491904</v>
      </c>
      <c r="G28" s="1">
        <f t="shared" si="1"/>
        <v>0.118776340302698</v>
      </c>
      <c r="H28" s="1">
        <f t="shared" si="2"/>
        <v>0.260788170151349</v>
      </c>
      <c r="I28" s="1">
        <f t="shared" si="3"/>
        <v>0.0582262540689316</v>
      </c>
    </row>
    <row r="29" spans="1:9">
      <c r="A29" s="1">
        <v>28</v>
      </c>
      <c r="B29" s="1" t="s">
        <v>65</v>
      </c>
      <c r="C29" s="1">
        <v>0.7388</v>
      </c>
      <c r="D29" s="1">
        <v>171656</v>
      </c>
      <c r="E29" s="1">
        <f>基础信息!C29</f>
        <v>17560061</v>
      </c>
      <c r="F29" s="1">
        <f t="shared" si="0"/>
        <v>0.00977536467555551</v>
      </c>
      <c r="G29" s="1">
        <f t="shared" si="1"/>
        <v>0.0295809524584744</v>
      </c>
      <c r="H29" s="1">
        <f t="shared" si="2"/>
        <v>0.384190476229237</v>
      </c>
      <c r="I29" s="1">
        <f t="shared" si="3"/>
        <v>0.295946392621622</v>
      </c>
    </row>
    <row r="30" spans="1:9">
      <c r="A30" s="1">
        <v>29</v>
      </c>
      <c r="B30" s="1" t="s">
        <v>66</v>
      </c>
      <c r="C30" s="1">
        <v>0.4302</v>
      </c>
      <c r="D30" s="1">
        <v>579600</v>
      </c>
      <c r="E30" s="1">
        <f>基础信息!C30</f>
        <v>7450785</v>
      </c>
      <c r="F30" s="1">
        <f t="shared" si="0"/>
        <v>0.0777904610051156</v>
      </c>
      <c r="G30" s="1">
        <f t="shared" si="1"/>
        <v>0.376555700949924</v>
      </c>
      <c r="H30" s="1">
        <f t="shared" si="2"/>
        <v>0.403377850474962</v>
      </c>
      <c r="I30" s="1">
        <f t="shared" si="3"/>
        <v>0.332908629464076</v>
      </c>
    </row>
    <row r="31" spans="1:9">
      <c r="A31" s="1">
        <v>30</v>
      </c>
      <c r="B31" s="1" t="s">
        <v>67</v>
      </c>
      <c r="C31" s="1">
        <v>0.5776</v>
      </c>
      <c r="D31" s="1">
        <v>806760</v>
      </c>
      <c r="E31" s="1">
        <f>基础信息!C31</f>
        <v>9404283</v>
      </c>
      <c r="F31" s="1">
        <f t="shared" si="0"/>
        <v>0.0857864443254207</v>
      </c>
      <c r="G31" s="1">
        <f t="shared" si="1"/>
        <v>0.417346708405998</v>
      </c>
      <c r="H31" s="1">
        <f t="shared" si="2"/>
        <v>0.497473354202999</v>
      </c>
      <c r="I31" s="1">
        <f t="shared" si="3"/>
        <v>0.514172634119676</v>
      </c>
    </row>
    <row r="32" spans="1:9">
      <c r="A32" s="1">
        <v>31</v>
      </c>
      <c r="B32" s="1" t="s">
        <v>68</v>
      </c>
      <c r="C32" s="1">
        <v>0.4572</v>
      </c>
      <c r="D32" s="1">
        <v>229600</v>
      </c>
      <c r="E32" s="1">
        <f>基础信息!C32</f>
        <v>10071722</v>
      </c>
      <c r="F32" s="1">
        <f t="shared" si="0"/>
        <v>0.0227964989502292</v>
      </c>
      <c r="G32" s="1">
        <f t="shared" si="1"/>
        <v>0.0960074523657415</v>
      </c>
      <c r="H32" s="1">
        <f t="shared" si="2"/>
        <v>0.276603726182871</v>
      </c>
      <c r="I32" s="1">
        <f t="shared" si="3"/>
        <v>0.0886930766964453</v>
      </c>
    </row>
    <row r="33" spans="1:9">
      <c r="A33" s="1">
        <v>32</v>
      </c>
      <c r="B33" s="1" t="s">
        <v>69</v>
      </c>
      <c r="C33" s="1">
        <v>0.6899</v>
      </c>
      <c r="D33" s="1">
        <v>54530</v>
      </c>
      <c r="E33" s="1">
        <f>基础信息!C33</f>
        <v>5163970</v>
      </c>
      <c r="F33" s="1">
        <f t="shared" si="0"/>
        <v>0.0105597050331431</v>
      </c>
      <c r="G33" s="1">
        <f t="shared" si="1"/>
        <v>0.0335822156043353</v>
      </c>
      <c r="H33" s="1">
        <f t="shared" si="2"/>
        <v>0.361741107802168</v>
      </c>
      <c r="I33" s="1">
        <f t="shared" si="3"/>
        <v>0.252700304744342</v>
      </c>
    </row>
    <row r="34" spans="1:9">
      <c r="A34" s="1">
        <v>33</v>
      </c>
      <c r="B34" s="1" t="s">
        <v>70</v>
      </c>
      <c r="C34" s="1">
        <v>0.5435</v>
      </c>
      <c r="D34" s="1">
        <v>581200</v>
      </c>
      <c r="E34" s="1">
        <f>基础信息!C34</f>
        <v>12748262</v>
      </c>
      <c r="F34" s="1">
        <f t="shared" si="0"/>
        <v>0.0455905283402553</v>
      </c>
      <c r="G34" s="1">
        <f t="shared" si="1"/>
        <v>0.212289763815967</v>
      </c>
      <c r="H34" s="1">
        <f t="shared" si="2"/>
        <v>0.377894881907984</v>
      </c>
      <c r="I34" s="1">
        <f t="shared" si="3"/>
        <v>0.283818665013555</v>
      </c>
    </row>
    <row r="35" spans="1:1">
      <c r="A35" s="1" t="s">
        <v>83</v>
      </c>
    </row>
    <row r="36" spans="1:1">
      <c r="A36" s="1" t="s">
        <v>84</v>
      </c>
    </row>
    <row r="37" spans="1:1">
      <c r="A37" s="1" t="s">
        <v>85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zoomScale="125" zoomScaleNormal="125" workbookViewId="0">
      <selection activeCell="H3" sqref="H3"/>
    </sheetView>
  </sheetViews>
  <sheetFormatPr defaultColWidth="9" defaultRowHeight="14"/>
  <cols>
    <col min="1" max="16384" width="9" style="1"/>
  </cols>
  <sheetData>
    <row r="1" spans="1:6">
      <c r="A1" s="5" t="s">
        <v>71</v>
      </c>
      <c r="B1" s="5"/>
      <c r="C1" s="1">
        <v>0.45</v>
      </c>
      <c r="D1" s="1">
        <v>0.42</v>
      </c>
      <c r="E1" s="1">
        <v>0.12</v>
      </c>
      <c r="F1" s="1">
        <v>0.01</v>
      </c>
    </row>
    <row r="2" spans="1:8">
      <c r="A2" s="1" t="s">
        <v>0</v>
      </c>
      <c r="B2" s="1" t="s">
        <v>6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80</v>
      </c>
    </row>
    <row r="3" spans="1:8">
      <c r="A3" s="1">
        <v>1</v>
      </c>
      <c r="B3" s="1" t="s">
        <v>38</v>
      </c>
      <c r="C3" s="1">
        <v>0</v>
      </c>
      <c r="D3" s="1">
        <v>0</v>
      </c>
      <c r="E3" s="1">
        <v>13</v>
      </c>
      <c r="F3" s="1">
        <v>140</v>
      </c>
      <c r="G3" s="1">
        <f>C3*$C$1+D3*$D$1+E3*$E$1+F3*$F$1</f>
        <v>2.96</v>
      </c>
      <c r="H3" s="1">
        <f>(G3-MIN($G$3:$G$35))/(MAX($G$3:$G$35)-MIN($G$3:$G$35))</f>
        <v>0.27208480565371</v>
      </c>
    </row>
    <row r="4" spans="1:8">
      <c r="A4" s="1">
        <v>2</v>
      </c>
      <c r="B4" s="1" t="s">
        <v>39</v>
      </c>
      <c r="C4" s="1">
        <v>0</v>
      </c>
      <c r="D4" s="1">
        <v>0.5</v>
      </c>
      <c r="E4" s="1">
        <v>18</v>
      </c>
      <c r="F4" s="1">
        <v>66</v>
      </c>
      <c r="G4" s="1">
        <f>C4*$C$1+D4*$D$1+E4*$E$1+F4*$F$1</f>
        <v>3.03</v>
      </c>
      <c r="H4" s="1">
        <f t="shared" ref="H4:H35" si="0">(G4-MIN($G$3:$G$35))/(MAX($G$3:$G$35)-MIN($G$3:$G$35))</f>
        <v>0.280329799764429</v>
      </c>
    </row>
    <row r="5" spans="1:8">
      <c r="A5" s="1">
        <v>3</v>
      </c>
      <c r="B5" s="1" t="s">
        <v>40</v>
      </c>
      <c r="C5" s="1">
        <v>0</v>
      </c>
      <c r="D5" s="1">
        <v>2.5</v>
      </c>
      <c r="E5" s="1">
        <v>5</v>
      </c>
      <c r="F5" s="1">
        <v>67</v>
      </c>
      <c r="G5" s="1">
        <f t="shared" ref="G5:G35" si="1">C5*$C$1+D5*$D$1+E5*$E$1+F5*$F$1</f>
        <v>2.32</v>
      </c>
      <c r="H5" s="1">
        <f t="shared" si="0"/>
        <v>0.196702002355713</v>
      </c>
    </row>
    <row r="6" spans="1:8">
      <c r="A6" s="1">
        <v>4</v>
      </c>
      <c r="B6" s="1" t="s">
        <v>41</v>
      </c>
      <c r="C6" s="1">
        <v>0.5</v>
      </c>
      <c r="D6" s="1">
        <v>0.5</v>
      </c>
      <c r="E6" s="1">
        <v>10</v>
      </c>
      <c r="F6" s="1">
        <v>55</v>
      </c>
      <c r="G6" s="1">
        <f t="shared" si="1"/>
        <v>2.185</v>
      </c>
      <c r="H6" s="1">
        <f t="shared" si="0"/>
        <v>0.180800942285041</v>
      </c>
    </row>
    <row r="7" spans="1:8">
      <c r="A7" s="1">
        <v>5</v>
      </c>
      <c r="B7" s="1" t="s">
        <v>42</v>
      </c>
      <c r="C7" s="1">
        <v>0</v>
      </c>
      <c r="D7" s="1">
        <v>0</v>
      </c>
      <c r="E7" s="1">
        <v>4</v>
      </c>
      <c r="F7" s="1">
        <v>49</v>
      </c>
      <c r="G7" s="1">
        <f t="shared" si="1"/>
        <v>0.97</v>
      </c>
      <c r="H7" s="1">
        <f t="shared" si="0"/>
        <v>0.0376914016489988</v>
      </c>
    </row>
    <row r="8" spans="1:8">
      <c r="A8" s="1">
        <v>6</v>
      </c>
      <c r="B8" s="1" t="s">
        <v>43</v>
      </c>
      <c r="C8" s="1">
        <v>0</v>
      </c>
      <c r="D8" s="1">
        <v>2.5</v>
      </c>
      <c r="E8" s="1">
        <v>6</v>
      </c>
      <c r="F8" s="1">
        <v>113</v>
      </c>
      <c r="G8" s="1">
        <f t="shared" si="1"/>
        <v>2.9</v>
      </c>
      <c r="H8" s="1">
        <f t="shared" si="0"/>
        <v>0.265017667844523</v>
      </c>
    </row>
    <row r="9" spans="1:8">
      <c r="A9" s="1">
        <v>7</v>
      </c>
      <c r="B9" s="1" t="s">
        <v>44</v>
      </c>
      <c r="C9" s="1">
        <v>1</v>
      </c>
      <c r="D9" s="1">
        <v>4</v>
      </c>
      <c r="E9" s="1">
        <v>17</v>
      </c>
      <c r="F9" s="1">
        <v>72</v>
      </c>
      <c r="G9" s="1">
        <f t="shared" si="1"/>
        <v>4.89</v>
      </c>
      <c r="H9" s="1">
        <f t="shared" si="0"/>
        <v>0.499411071849234</v>
      </c>
    </row>
    <row r="10" spans="1:8">
      <c r="A10" s="1">
        <v>8</v>
      </c>
      <c r="B10" s="1" t="s">
        <v>45</v>
      </c>
      <c r="C10" s="1">
        <v>3</v>
      </c>
      <c r="D10" s="1">
        <v>1.5</v>
      </c>
      <c r="E10" s="1">
        <v>48</v>
      </c>
      <c r="F10" s="1">
        <v>140</v>
      </c>
      <c r="G10" s="1">
        <f t="shared" si="1"/>
        <v>9.14</v>
      </c>
      <c r="H10" s="1">
        <f t="shared" si="0"/>
        <v>1</v>
      </c>
    </row>
    <row r="11" spans="1:8">
      <c r="A11" s="1">
        <v>9</v>
      </c>
      <c r="B11" s="1" t="s">
        <v>46</v>
      </c>
      <c r="C11" s="1">
        <v>0</v>
      </c>
      <c r="D11" s="1">
        <v>0</v>
      </c>
      <c r="E11" s="1">
        <v>4</v>
      </c>
      <c r="F11" s="1">
        <v>28</v>
      </c>
      <c r="G11" s="1">
        <f t="shared" si="1"/>
        <v>0.76</v>
      </c>
      <c r="H11" s="1">
        <f t="shared" si="0"/>
        <v>0.0129564193168433</v>
      </c>
    </row>
    <row r="12" spans="1:8">
      <c r="A12" s="1">
        <v>10</v>
      </c>
      <c r="B12" s="1" t="s">
        <v>47</v>
      </c>
      <c r="C12" s="1">
        <v>0</v>
      </c>
      <c r="D12" s="1">
        <v>0</v>
      </c>
      <c r="E12" s="1">
        <v>16</v>
      </c>
      <c r="F12" s="1">
        <v>94</v>
      </c>
      <c r="G12" s="1">
        <f t="shared" si="1"/>
        <v>2.86</v>
      </c>
      <c r="H12" s="1">
        <f t="shared" si="0"/>
        <v>0.260306242638398</v>
      </c>
    </row>
    <row r="13" spans="1:8">
      <c r="A13" s="1">
        <v>11</v>
      </c>
      <c r="B13" s="1" t="s">
        <v>48</v>
      </c>
      <c r="C13" s="1">
        <v>0</v>
      </c>
      <c r="D13" s="1">
        <v>0</v>
      </c>
      <c r="E13" s="1">
        <v>4</v>
      </c>
      <c r="F13" s="1">
        <v>17</v>
      </c>
      <c r="G13" s="1">
        <f t="shared" si="1"/>
        <v>0.65</v>
      </c>
      <c r="H13" s="1">
        <f t="shared" si="0"/>
        <v>0</v>
      </c>
    </row>
    <row r="14" spans="1:8">
      <c r="A14" s="1">
        <v>12</v>
      </c>
      <c r="B14" s="1" t="s">
        <v>49</v>
      </c>
      <c r="C14" s="1">
        <v>1</v>
      </c>
      <c r="D14" s="1">
        <v>1.5</v>
      </c>
      <c r="E14" s="1">
        <v>13</v>
      </c>
      <c r="F14" s="1">
        <v>108</v>
      </c>
      <c r="G14" s="1">
        <f t="shared" si="1"/>
        <v>3.72</v>
      </c>
      <c r="H14" s="1">
        <f t="shared" si="0"/>
        <v>0.361601884570082</v>
      </c>
    </row>
    <row r="15" spans="1:8">
      <c r="A15" s="1">
        <v>13</v>
      </c>
      <c r="B15" s="1" t="s">
        <v>50</v>
      </c>
      <c r="C15" s="1">
        <v>2</v>
      </c>
      <c r="D15" s="1">
        <v>0</v>
      </c>
      <c r="E15" s="1">
        <v>6</v>
      </c>
      <c r="F15" s="1">
        <v>75</v>
      </c>
      <c r="G15" s="1">
        <f t="shared" si="1"/>
        <v>2.37</v>
      </c>
      <c r="H15" s="1">
        <f t="shared" si="0"/>
        <v>0.202591283863369</v>
      </c>
    </row>
    <row r="16" spans="1:8">
      <c r="A16" s="1">
        <v>14</v>
      </c>
      <c r="B16" s="1" t="s">
        <v>51</v>
      </c>
      <c r="C16" s="1">
        <v>0</v>
      </c>
      <c r="D16" s="1">
        <v>0.5</v>
      </c>
      <c r="E16" s="1">
        <v>19</v>
      </c>
      <c r="F16" s="1">
        <v>58</v>
      </c>
      <c r="G16" s="1">
        <f t="shared" si="1"/>
        <v>3.07</v>
      </c>
      <c r="H16" s="1">
        <f t="shared" si="0"/>
        <v>0.285041224970554</v>
      </c>
    </row>
    <row r="17" spans="1:8">
      <c r="A17" s="1">
        <v>15</v>
      </c>
      <c r="B17" s="1" t="s">
        <v>52</v>
      </c>
      <c r="C17" s="1">
        <v>1</v>
      </c>
      <c r="D17" s="1">
        <v>0</v>
      </c>
      <c r="E17" s="1">
        <v>9</v>
      </c>
      <c r="F17" s="1">
        <v>26</v>
      </c>
      <c r="G17" s="1">
        <f t="shared" si="1"/>
        <v>1.79</v>
      </c>
      <c r="H17" s="1">
        <f t="shared" si="0"/>
        <v>0.134275618374558</v>
      </c>
    </row>
    <row r="18" spans="1:8">
      <c r="A18" s="1">
        <v>16</v>
      </c>
      <c r="B18" s="1" t="s">
        <v>53</v>
      </c>
      <c r="C18" s="1">
        <v>0</v>
      </c>
      <c r="D18" s="1">
        <v>1</v>
      </c>
      <c r="E18" s="1">
        <v>19</v>
      </c>
      <c r="F18" s="1">
        <v>92</v>
      </c>
      <c r="G18" s="1">
        <f t="shared" si="1"/>
        <v>3.62</v>
      </c>
      <c r="H18" s="1">
        <f t="shared" si="0"/>
        <v>0.34982332155477</v>
      </c>
    </row>
    <row r="19" spans="1:9">
      <c r="A19" s="1">
        <v>17</v>
      </c>
      <c r="B19" s="1" t="s">
        <v>54</v>
      </c>
      <c r="C19" s="1">
        <v>0</v>
      </c>
      <c r="D19" s="1">
        <v>0.5</v>
      </c>
      <c r="E19" s="1">
        <v>7</v>
      </c>
      <c r="F19" s="1">
        <v>153</v>
      </c>
      <c r="G19" s="1">
        <f t="shared" si="1"/>
        <v>2.58</v>
      </c>
      <c r="H19" s="1">
        <f t="shared" si="0"/>
        <v>0.227326266195524</v>
      </c>
      <c r="I19" s="25" t="s">
        <v>91</v>
      </c>
    </row>
    <row r="20" spans="1:9">
      <c r="A20" s="1">
        <v>18</v>
      </c>
      <c r="B20" s="1" t="s">
        <v>55</v>
      </c>
      <c r="C20" s="1">
        <v>0</v>
      </c>
      <c r="D20" s="1">
        <v>1</v>
      </c>
      <c r="E20" s="1">
        <v>7</v>
      </c>
      <c r="F20" s="1">
        <v>9</v>
      </c>
      <c r="G20" s="1">
        <f t="shared" si="1"/>
        <v>1.35</v>
      </c>
      <c r="H20" s="1">
        <f t="shared" si="0"/>
        <v>0.0824499411071849</v>
      </c>
      <c r="I20" s="25" t="s">
        <v>92</v>
      </c>
    </row>
    <row r="21" spans="1:8">
      <c r="A21" s="1">
        <v>19</v>
      </c>
      <c r="B21" s="1" t="s">
        <v>56</v>
      </c>
      <c r="C21" s="1">
        <v>2</v>
      </c>
      <c r="D21" s="1">
        <v>0</v>
      </c>
      <c r="E21" s="1">
        <v>26</v>
      </c>
      <c r="F21" s="1">
        <v>76</v>
      </c>
      <c r="G21" s="1">
        <f t="shared" si="1"/>
        <v>4.78</v>
      </c>
      <c r="H21" s="1">
        <f t="shared" si="0"/>
        <v>0.486454652532391</v>
      </c>
    </row>
    <row r="22" spans="1:9">
      <c r="A22" s="1">
        <v>20</v>
      </c>
      <c r="B22" s="1" t="s">
        <v>57</v>
      </c>
      <c r="C22" s="1">
        <v>0</v>
      </c>
      <c r="D22" s="1">
        <v>0</v>
      </c>
      <c r="E22" s="1">
        <v>3</v>
      </c>
      <c r="F22" s="1">
        <v>88</v>
      </c>
      <c r="G22" s="1">
        <f t="shared" si="1"/>
        <v>1.24</v>
      </c>
      <c r="H22" s="1">
        <f t="shared" si="0"/>
        <v>0.0694935217903416</v>
      </c>
      <c r="I22" s="25" t="s">
        <v>93</v>
      </c>
    </row>
    <row r="23" spans="1:8">
      <c r="A23" s="1">
        <v>21</v>
      </c>
      <c r="B23" s="1" t="s">
        <v>58</v>
      </c>
      <c r="C23" s="1">
        <v>0.5</v>
      </c>
      <c r="D23" s="1">
        <v>0</v>
      </c>
      <c r="E23" s="1">
        <v>7</v>
      </c>
      <c r="F23" s="1">
        <v>75</v>
      </c>
      <c r="G23" s="1">
        <f t="shared" si="1"/>
        <v>1.815</v>
      </c>
      <c r="H23" s="1">
        <f t="shared" si="0"/>
        <v>0.137220259128386</v>
      </c>
    </row>
    <row r="24" spans="1:8">
      <c r="A24" s="1">
        <v>22</v>
      </c>
      <c r="B24" s="1" t="s">
        <v>59</v>
      </c>
      <c r="C24" s="1">
        <v>1</v>
      </c>
      <c r="D24" s="1">
        <v>1.5</v>
      </c>
      <c r="E24" s="1">
        <v>20</v>
      </c>
      <c r="F24" s="1">
        <v>31</v>
      </c>
      <c r="G24" s="1">
        <f t="shared" si="1"/>
        <v>3.79</v>
      </c>
      <c r="H24" s="1">
        <f t="shared" si="0"/>
        <v>0.369846878680801</v>
      </c>
    </row>
    <row r="25" spans="1:8">
      <c r="A25" s="1">
        <v>23</v>
      </c>
      <c r="B25" s="1" t="s">
        <v>60</v>
      </c>
      <c r="C25" s="1">
        <v>2</v>
      </c>
      <c r="D25" s="1">
        <v>1</v>
      </c>
      <c r="E25" s="1">
        <v>12</v>
      </c>
      <c r="F25" s="1">
        <v>101</v>
      </c>
      <c r="G25" s="1">
        <f t="shared" si="1"/>
        <v>3.77</v>
      </c>
      <c r="H25" s="1">
        <f t="shared" si="0"/>
        <v>0.367491166077738</v>
      </c>
    </row>
    <row r="26" spans="1:8">
      <c r="A26" s="1">
        <v>24</v>
      </c>
      <c r="B26" s="1" t="s">
        <v>61</v>
      </c>
      <c r="C26" s="1">
        <v>0</v>
      </c>
      <c r="D26" s="1">
        <v>0.5</v>
      </c>
      <c r="E26" s="1">
        <v>4</v>
      </c>
      <c r="F26" s="1">
        <v>35</v>
      </c>
      <c r="G26" s="1">
        <f t="shared" si="1"/>
        <v>1.04</v>
      </c>
      <c r="H26" s="1">
        <f t="shared" si="0"/>
        <v>0.0459363957597173</v>
      </c>
    </row>
    <row r="27" spans="1:8">
      <c r="A27" s="1">
        <v>25</v>
      </c>
      <c r="B27" s="1" t="s">
        <v>62</v>
      </c>
      <c r="C27" s="1">
        <v>0</v>
      </c>
      <c r="D27" s="1">
        <v>0</v>
      </c>
      <c r="E27" s="1">
        <v>13</v>
      </c>
      <c r="F27" s="1">
        <v>30</v>
      </c>
      <c r="G27" s="1">
        <f t="shared" si="1"/>
        <v>1.86</v>
      </c>
      <c r="H27" s="1">
        <f t="shared" si="0"/>
        <v>0.142520612485277</v>
      </c>
    </row>
    <row r="28" spans="1:8">
      <c r="A28" s="1">
        <v>26</v>
      </c>
      <c r="B28" s="1" t="s">
        <v>63</v>
      </c>
      <c r="C28" s="1">
        <v>0</v>
      </c>
      <c r="D28" s="1">
        <v>1</v>
      </c>
      <c r="E28" s="1">
        <v>4</v>
      </c>
      <c r="F28" s="1">
        <v>16</v>
      </c>
      <c r="G28" s="1">
        <f t="shared" si="1"/>
        <v>1.06</v>
      </c>
      <c r="H28" s="1">
        <f t="shared" si="0"/>
        <v>0.0482921083627797</v>
      </c>
    </row>
    <row r="29" spans="1:8">
      <c r="A29" s="1">
        <v>27</v>
      </c>
      <c r="B29" s="1" t="s">
        <v>64</v>
      </c>
      <c r="C29" s="1">
        <v>0.5</v>
      </c>
      <c r="D29" s="1">
        <v>3</v>
      </c>
      <c r="E29" s="1">
        <v>3</v>
      </c>
      <c r="F29" s="1">
        <v>27</v>
      </c>
      <c r="G29" s="1">
        <f t="shared" si="1"/>
        <v>2.115</v>
      </c>
      <c r="H29" s="1">
        <f t="shared" si="0"/>
        <v>0.172555948174323</v>
      </c>
    </row>
    <row r="30" spans="1:8">
      <c r="A30" s="1">
        <v>28</v>
      </c>
      <c r="B30" s="1" t="s">
        <v>65</v>
      </c>
      <c r="C30" s="1">
        <v>0</v>
      </c>
      <c r="D30" s="1">
        <v>0</v>
      </c>
      <c r="E30" s="1">
        <v>8</v>
      </c>
      <c r="F30" s="1">
        <v>27</v>
      </c>
      <c r="G30" s="1">
        <f t="shared" si="1"/>
        <v>1.23</v>
      </c>
      <c r="H30" s="1">
        <f t="shared" si="0"/>
        <v>0.0683156654888104</v>
      </c>
    </row>
    <row r="31" spans="1:8">
      <c r="A31" s="1">
        <v>29</v>
      </c>
      <c r="B31" s="1" t="s">
        <v>66</v>
      </c>
      <c r="C31" s="1">
        <v>0</v>
      </c>
      <c r="D31" s="1">
        <v>0</v>
      </c>
      <c r="E31" s="1">
        <v>7</v>
      </c>
      <c r="F31" s="1">
        <v>26</v>
      </c>
      <c r="G31" s="1">
        <f t="shared" si="1"/>
        <v>1.1</v>
      </c>
      <c r="H31" s="1">
        <f t="shared" si="0"/>
        <v>0.0530035335689046</v>
      </c>
    </row>
    <row r="32" spans="1:8">
      <c r="A32" s="1">
        <v>30</v>
      </c>
      <c r="B32" s="1" t="s">
        <v>67</v>
      </c>
      <c r="C32" s="1">
        <v>0</v>
      </c>
      <c r="D32" s="1">
        <v>0</v>
      </c>
      <c r="E32" s="1">
        <v>28</v>
      </c>
      <c r="F32" s="1">
        <v>94</v>
      </c>
      <c r="G32" s="1">
        <f t="shared" si="1"/>
        <v>4.3</v>
      </c>
      <c r="H32" s="1">
        <f t="shared" si="0"/>
        <v>0.429917550058893</v>
      </c>
    </row>
    <row r="33" spans="1:8">
      <c r="A33" s="1">
        <v>31</v>
      </c>
      <c r="B33" s="1" t="s">
        <v>68</v>
      </c>
      <c r="C33" s="1">
        <v>0.5</v>
      </c>
      <c r="D33" s="1">
        <v>0</v>
      </c>
      <c r="E33" s="1">
        <v>16</v>
      </c>
      <c r="F33" s="1">
        <v>73</v>
      </c>
      <c r="G33" s="1">
        <f t="shared" si="1"/>
        <v>2.875</v>
      </c>
      <c r="H33" s="1">
        <f t="shared" si="0"/>
        <v>0.262073027090695</v>
      </c>
    </row>
    <row r="34" spans="1:8">
      <c r="A34" s="1">
        <v>32</v>
      </c>
      <c r="B34" s="1" t="s">
        <v>69</v>
      </c>
      <c r="C34" s="1">
        <v>1</v>
      </c>
      <c r="D34" s="1">
        <v>1</v>
      </c>
      <c r="E34" s="1">
        <v>15</v>
      </c>
      <c r="F34" s="1">
        <v>47</v>
      </c>
      <c r="G34" s="1">
        <f t="shared" si="1"/>
        <v>3.14</v>
      </c>
      <c r="H34" s="1">
        <f t="shared" si="0"/>
        <v>0.293286219081272</v>
      </c>
    </row>
    <row r="35" spans="1:8">
      <c r="A35" s="1">
        <v>33</v>
      </c>
      <c r="B35" s="1" t="s">
        <v>70</v>
      </c>
      <c r="C35" s="1">
        <v>2</v>
      </c>
      <c r="D35" s="1">
        <v>1.5</v>
      </c>
      <c r="E35" s="1">
        <v>34</v>
      </c>
      <c r="F35" s="1">
        <v>114</v>
      </c>
      <c r="G35" s="1">
        <f t="shared" si="1"/>
        <v>6.75</v>
      </c>
      <c r="H35" s="1">
        <f t="shared" si="0"/>
        <v>0.71849234393404</v>
      </c>
    </row>
    <row r="36" spans="1:1">
      <c r="A36" s="1" t="s">
        <v>94</v>
      </c>
    </row>
    <row r="37" spans="2:2">
      <c r="B37" s="1" t="s">
        <v>95</v>
      </c>
    </row>
    <row r="38" spans="2:3">
      <c r="B38" s="1" t="s">
        <v>96</v>
      </c>
      <c r="C38" s="1" t="s">
        <v>97</v>
      </c>
    </row>
  </sheetData>
  <mergeCells count="1">
    <mergeCell ref="A1:B1"/>
  </mergeCells>
  <hyperlinks>
    <hyperlink ref="I22" r:id="rId1" display="https://www.163.com/dy/article/H9K5S7H90534F5K5.html"/>
    <hyperlink ref="I20" r:id="rId2" display="https://baijiahao.baidu.com/s?id=1735413508177914790&amp;wfr=spider&amp;for=pc"/>
    <hyperlink ref="I19" r:id="rId3" display="http://wgl.nanning.gov.cn/bsfw/ggbmfw/fwzwhycml/t5160980.html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5"/>
  <sheetViews>
    <sheetView workbookViewId="0">
      <selection activeCell="F30" sqref="F30"/>
    </sheetView>
  </sheetViews>
  <sheetFormatPr defaultColWidth="9" defaultRowHeight="14" outlineLevelCol="4"/>
  <cols>
    <col min="1" max="2" width="9" style="1"/>
    <col min="3" max="3" width="54" style="1" customWidth="1"/>
    <col min="4" max="16384" width="9" style="1"/>
  </cols>
  <sheetData>
    <row r="1" spans="1:5">
      <c r="A1" s="1" t="s">
        <v>0</v>
      </c>
      <c r="B1" s="1" t="s">
        <v>6</v>
      </c>
      <c r="C1" s="1" t="s">
        <v>98</v>
      </c>
      <c r="D1" s="1" t="s">
        <v>99</v>
      </c>
      <c r="E1" s="1" t="s">
        <v>80</v>
      </c>
    </row>
    <row r="2" spans="1:4">
      <c r="A2" s="1">
        <v>1</v>
      </c>
      <c r="B2" s="1" t="s">
        <v>38</v>
      </c>
      <c r="C2" s="1" t="s">
        <v>100</v>
      </c>
      <c r="D2" s="1">
        <v>0.6</v>
      </c>
    </row>
    <row r="3" spans="1:4">
      <c r="A3" s="1">
        <v>2</v>
      </c>
      <c r="B3" s="1" t="s">
        <v>39</v>
      </c>
      <c r="C3" s="1" t="s">
        <v>101</v>
      </c>
      <c r="D3" s="1">
        <v>0.6</v>
      </c>
    </row>
    <row r="4" spans="1:4">
      <c r="A4" s="1">
        <v>3</v>
      </c>
      <c r="B4" s="1" t="s">
        <v>40</v>
      </c>
      <c r="C4" s="1" t="s">
        <v>102</v>
      </c>
      <c r="D4" s="1">
        <v>0.6</v>
      </c>
    </row>
    <row r="5" spans="1:4">
      <c r="A5" s="1">
        <v>4</v>
      </c>
      <c r="B5" s="1" t="s">
        <v>41</v>
      </c>
      <c r="C5" s="1" t="s">
        <v>103</v>
      </c>
      <c r="D5" s="1">
        <v>0.9</v>
      </c>
    </row>
    <row r="6" spans="1:4">
      <c r="A6" s="1">
        <v>5</v>
      </c>
      <c r="B6" s="1" t="s">
        <v>42</v>
      </c>
      <c r="C6" s="1" t="s">
        <v>103</v>
      </c>
      <c r="D6" s="1">
        <v>0.9</v>
      </c>
    </row>
    <row r="7" spans="1:4">
      <c r="A7" s="1">
        <v>6</v>
      </c>
      <c r="B7" s="1" t="s">
        <v>43</v>
      </c>
      <c r="C7" s="1" t="s">
        <v>103</v>
      </c>
      <c r="D7" s="1">
        <v>0.9</v>
      </c>
    </row>
    <row r="8" spans="1:4">
      <c r="A8" s="1">
        <v>7</v>
      </c>
      <c r="B8" s="1" t="s">
        <v>44</v>
      </c>
      <c r="C8" s="1" t="s">
        <v>104</v>
      </c>
      <c r="D8" s="1">
        <v>0.9</v>
      </c>
    </row>
    <row r="9" spans="1:4">
      <c r="A9" s="1">
        <v>8</v>
      </c>
      <c r="B9" s="1" t="s">
        <v>45</v>
      </c>
      <c r="C9" s="1" t="s">
        <v>105</v>
      </c>
      <c r="D9" s="1">
        <v>0.8</v>
      </c>
    </row>
    <row r="10" spans="1:4">
      <c r="A10" s="1">
        <v>9</v>
      </c>
      <c r="B10" s="1" t="s">
        <v>46</v>
      </c>
      <c r="C10" s="1" t="s">
        <v>106</v>
      </c>
      <c r="D10" s="1">
        <v>0.4</v>
      </c>
    </row>
    <row r="11" spans="1:4">
      <c r="A11" s="1">
        <v>10</v>
      </c>
      <c r="B11" s="1" t="s">
        <v>47</v>
      </c>
      <c r="C11" s="1" t="s">
        <v>106</v>
      </c>
      <c r="D11" s="1">
        <v>0.4</v>
      </c>
    </row>
    <row r="12" spans="1:4">
      <c r="A12" s="1">
        <v>11</v>
      </c>
      <c r="B12" s="1" t="s">
        <v>48</v>
      </c>
      <c r="C12" s="1" t="s">
        <v>107</v>
      </c>
      <c r="D12" s="1">
        <v>0.5</v>
      </c>
    </row>
    <row r="13" spans="1:4">
      <c r="A13" s="1">
        <v>12</v>
      </c>
      <c r="B13" s="1" t="s">
        <v>49</v>
      </c>
      <c r="C13" s="1" t="s">
        <v>108</v>
      </c>
      <c r="D13" s="1">
        <v>0.8</v>
      </c>
    </row>
    <row r="14" spans="1:4">
      <c r="A14" s="1">
        <v>13</v>
      </c>
      <c r="B14" s="1" t="s">
        <v>50</v>
      </c>
      <c r="C14" s="1" t="s">
        <v>109</v>
      </c>
      <c r="D14" s="1">
        <v>0.6</v>
      </c>
    </row>
    <row r="15" spans="1:4">
      <c r="A15" s="1">
        <v>14</v>
      </c>
      <c r="B15" s="1" t="s">
        <v>51</v>
      </c>
      <c r="C15" s="1" t="s">
        <v>110</v>
      </c>
      <c r="D15" s="1">
        <v>1</v>
      </c>
    </row>
    <row r="16" spans="1:4">
      <c r="A16" s="1">
        <v>15</v>
      </c>
      <c r="B16" s="1" t="s">
        <v>52</v>
      </c>
      <c r="C16" s="1" t="s">
        <v>107</v>
      </c>
      <c r="D16" s="1">
        <v>0.5</v>
      </c>
    </row>
    <row r="17" spans="1:4">
      <c r="A17" s="1">
        <v>16</v>
      </c>
      <c r="B17" s="1" t="s">
        <v>53</v>
      </c>
      <c r="C17" s="1" t="s">
        <v>110</v>
      </c>
      <c r="D17" s="1">
        <v>1</v>
      </c>
    </row>
    <row r="18" spans="1:4">
      <c r="A18" s="1">
        <v>17</v>
      </c>
      <c r="B18" s="1" t="s">
        <v>54</v>
      </c>
      <c r="C18" s="1" t="s">
        <v>111</v>
      </c>
      <c r="D18" s="1">
        <v>0.6</v>
      </c>
    </row>
    <row r="19" spans="1:4">
      <c r="A19" s="1">
        <v>18</v>
      </c>
      <c r="B19" s="1" t="s">
        <v>55</v>
      </c>
      <c r="C19" s="1" t="s">
        <v>112</v>
      </c>
      <c r="D19" s="1">
        <v>0.4</v>
      </c>
    </row>
    <row r="20" spans="1:4">
      <c r="A20" s="1">
        <v>19</v>
      </c>
      <c r="B20" s="1" t="s">
        <v>56</v>
      </c>
      <c r="C20" s="1" t="s">
        <v>110</v>
      </c>
      <c r="D20" s="1">
        <v>1</v>
      </c>
    </row>
    <row r="21" spans="1:4">
      <c r="A21" s="1">
        <v>20</v>
      </c>
      <c r="B21" s="1" t="s">
        <v>57</v>
      </c>
      <c r="C21" s="1" t="s">
        <v>113</v>
      </c>
      <c r="D21" s="1">
        <v>0.6</v>
      </c>
    </row>
    <row r="22" spans="1:4">
      <c r="A22" s="1">
        <v>21</v>
      </c>
      <c r="B22" s="1" t="s">
        <v>58</v>
      </c>
      <c r="C22" s="1" t="s">
        <v>114</v>
      </c>
      <c r="D22" s="1">
        <v>0.4</v>
      </c>
    </row>
    <row r="23" spans="1:4">
      <c r="A23" s="1">
        <v>22</v>
      </c>
      <c r="B23" s="1" t="s">
        <v>59</v>
      </c>
      <c r="C23" s="1" t="s">
        <v>115</v>
      </c>
      <c r="D23" s="1">
        <v>0.2</v>
      </c>
    </row>
    <row r="24" spans="1:4">
      <c r="A24" s="1">
        <v>23</v>
      </c>
      <c r="B24" s="1" t="s">
        <v>60</v>
      </c>
      <c r="C24" s="1" t="s">
        <v>110</v>
      </c>
      <c r="D24" s="1">
        <v>1</v>
      </c>
    </row>
    <row r="25" spans="1:4">
      <c r="A25" s="1">
        <v>24</v>
      </c>
      <c r="B25" s="1" t="s">
        <v>61</v>
      </c>
      <c r="C25" s="1" t="s">
        <v>114</v>
      </c>
      <c r="D25" s="1">
        <v>0.6</v>
      </c>
    </row>
    <row r="26" spans="1:4">
      <c r="A26" s="1">
        <v>25</v>
      </c>
      <c r="B26" s="1" t="s">
        <v>62</v>
      </c>
      <c r="C26" s="1" t="s">
        <v>116</v>
      </c>
      <c r="D26" s="1">
        <v>0.6</v>
      </c>
    </row>
    <row r="27" spans="1:4">
      <c r="A27" s="1">
        <v>26</v>
      </c>
      <c r="B27" s="1" t="s">
        <v>63</v>
      </c>
      <c r="C27" s="1" t="s">
        <v>117</v>
      </c>
      <c r="D27" s="1">
        <v>0.6</v>
      </c>
    </row>
    <row r="28" spans="1:4">
      <c r="A28" s="1">
        <v>27</v>
      </c>
      <c r="B28" s="1" t="s">
        <v>64</v>
      </c>
      <c r="C28" s="1" t="s">
        <v>117</v>
      </c>
      <c r="D28" s="1">
        <v>0.6</v>
      </c>
    </row>
    <row r="29" spans="1:4">
      <c r="A29" s="1">
        <v>28</v>
      </c>
      <c r="B29" s="1" t="s">
        <v>65</v>
      </c>
      <c r="C29" s="1" t="s">
        <v>118</v>
      </c>
      <c r="D29" s="1">
        <v>0.8</v>
      </c>
    </row>
    <row r="30" spans="1:4">
      <c r="A30" s="1">
        <v>29</v>
      </c>
      <c r="B30" s="1" t="s">
        <v>66</v>
      </c>
      <c r="C30" s="1" t="s">
        <v>119</v>
      </c>
      <c r="D30" s="1">
        <v>0.6</v>
      </c>
    </row>
    <row r="31" spans="1:4">
      <c r="A31" s="1">
        <v>30</v>
      </c>
      <c r="B31" s="1" t="s">
        <v>67</v>
      </c>
      <c r="C31" s="1" t="s">
        <v>120</v>
      </c>
      <c r="D31" s="1">
        <v>0.6</v>
      </c>
    </row>
    <row r="32" spans="1:4">
      <c r="A32" s="1">
        <v>31</v>
      </c>
      <c r="B32" s="1" t="s">
        <v>68</v>
      </c>
      <c r="C32" s="1" t="s">
        <v>121</v>
      </c>
      <c r="D32" s="1">
        <v>0.7</v>
      </c>
    </row>
    <row r="33" spans="1:4">
      <c r="A33" s="1">
        <v>32</v>
      </c>
      <c r="B33" s="1" t="s">
        <v>69</v>
      </c>
      <c r="C33" s="1" t="s">
        <v>122</v>
      </c>
      <c r="D33" s="1">
        <v>0.7</v>
      </c>
    </row>
    <row r="34" spans="1:4">
      <c r="A34" s="1">
        <v>33</v>
      </c>
      <c r="B34" s="1" t="s">
        <v>70</v>
      </c>
      <c r="C34" s="1" t="s">
        <v>123</v>
      </c>
      <c r="D34" s="1">
        <v>0.6</v>
      </c>
    </row>
    <row r="35" spans="1:1">
      <c r="A35" s="1" t="s">
        <v>124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22" workbookViewId="0">
      <selection activeCell="F36" sqref="F36"/>
    </sheetView>
  </sheetViews>
  <sheetFormatPr defaultColWidth="9" defaultRowHeight="14" outlineLevelCol="3"/>
  <cols>
    <col min="1" max="16384" width="9" style="1"/>
  </cols>
  <sheetData>
    <row r="1" spans="1:4">
      <c r="A1" s="1" t="s">
        <v>0</v>
      </c>
      <c r="B1" s="1" t="s">
        <v>6</v>
      </c>
      <c r="C1" s="16" t="s">
        <v>125</v>
      </c>
      <c r="D1" s="1" t="s">
        <v>80</v>
      </c>
    </row>
    <row r="2" spans="1:4">
      <c r="A2" s="1">
        <v>1</v>
      </c>
      <c r="B2" s="1" t="s">
        <v>38</v>
      </c>
      <c r="C2" s="16">
        <v>6490</v>
      </c>
      <c r="D2" s="1">
        <f>(C2-MIN($C$2:$C$34))/(MAX($C$2:$C$34)-MIN($C$2:$C$34))</f>
        <v>0.192093038799586</v>
      </c>
    </row>
    <row r="3" spans="1:4">
      <c r="A3" s="1">
        <v>2</v>
      </c>
      <c r="B3" s="1" t="s">
        <v>39</v>
      </c>
      <c r="C3" s="16">
        <v>5122</v>
      </c>
      <c r="D3" s="1">
        <f t="shared" ref="D3:D34" si="0">(C3-MIN($C$2:$C$34))/(MAX($C$2:$C$34)-MIN($C$2:$C$34))</f>
        <v>0.146375697623901</v>
      </c>
    </row>
    <row r="4" spans="1:4">
      <c r="A4" s="1">
        <v>3</v>
      </c>
      <c r="B4" s="1" t="s">
        <v>40</v>
      </c>
      <c r="C4" s="16">
        <v>3121</v>
      </c>
      <c r="D4" s="1">
        <f t="shared" si="0"/>
        <v>0.0795040604217492</v>
      </c>
    </row>
    <row r="5" spans="1:4">
      <c r="A5" s="1">
        <v>4</v>
      </c>
      <c r="B5" s="1" t="s">
        <v>41</v>
      </c>
      <c r="C5" s="16">
        <v>7249</v>
      </c>
      <c r="D5" s="1">
        <f t="shared" si="0"/>
        <v>0.217458142565919</v>
      </c>
    </row>
    <row r="6" spans="1:4">
      <c r="A6" s="1">
        <v>5</v>
      </c>
      <c r="B6" s="1" t="s">
        <v>42</v>
      </c>
      <c r="C6" s="16">
        <v>7103</v>
      </c>
      <c r="D6" s="1">
        <f t="shared" si="0"/>
        <v>0.212578952645122</v>
      </c>
    </row>
    <row r="7" spans="1:4">
      <c r="A7" s="1">
        <v>6</v>
      </c>
      <c r="B7" s="1" t="s">
        <v>43</v>
      </c>
      <c r="C7" s="16">
        <v>5352</v>
      </c>
      <c r="D7" s="1">
        <f t="shared" si="0"/>
        <v>0.154062092704608</v>
      </c>
    </row>
    <row r="8" spans="1:4">
      <c r="A8" s="1">
        <v>7</v>
      </c>
      <c r="B8" s="1" t="s">
        <v>44</v>
      </c>
      <c r="C8" s="16">
        <v>16356</v>
      </c>
      <c r="D8" s="1">
        <f t="shared" si="0"/>
        <v>0.521805968652876</v>
      </c>
    </row>
    <row r="9" spans="1:4">
      <c r="A9" s="1">
        <v>8</v>
      </c>
      <c r="B9" s="1" t="s">
        <v>45</v>
      </c>
      <c r="C9" s="16">
        <v>18109</v>
      </c>
      <c r="D9" s="1">
        <f t="shared" si="0"/>
        <v>0.580389666811483</v>
      </c>
    </row>
    <row r="10" spans="1:4">
      <c r="A10" s="1">
        <v>9</v>
      </c>
      <c r="B10" s="1" t="s">
        <v>46</v>
      </c>
      <c r="C10" s="16">
        <v>11413</v>
      </c>
      <c r="D10" s="1">
        <f t="shared" si="0"/>
        <v>0.356615312635765</v>
      </c>
    </row>
    <row r="11" spans="1:4">
      <c r="A11" s="1">
        <v>10</v>
      </c>
      <c r="B11" s="1" t="s">
        <v>47</v>
      </c>
      <c r="C11" s="16">
        <v>11324</v>
      </c>
      <c r="D11" s="1">
        <f t="shared" si="0"/>
        <v>0.353641011930622</v>
      </c>
    </row>
    <row r="12" spans="1:4">
      <c r="A12" s="1">
        <v>11</v>
      </c>
      <c r="B12" s="1" t="s">
        <v>48</v>
      </c>
      <c r="C12" s="16">
        <v>6651</v>
      </c>
      <c r="D12" s="1">
        <f t="shared" si="0"/>
        <v>0.197473515356081</v>
      </c>
    </row>
    <row r="13" spans="1:4">
      <c r="A13" s="1">
        <v>12</v>
      </c>
      <c r="B13" s="1" t="s">
        <v>49</v>
      </c>
      <c r="C13" s="16">
        <v>11432</v>
      </c>
      <c r="D13" s="1">
        <f t="shared" si="0"/>
        <v>0.35725027570765</v>
      </c>
    </row>
    <row r="14" spans="1:4">
      <c r="A14" s="1">
        <v>13</v>
      </c>
      <c r="B14" s="1" t="s">
        <v>50</v>
      </c>
      <c r="C14" s="16">
        <v>12691</v>
      </c>
      <c r="D14" s="1">
        <f t="shared" si="0"/>
        <v>0.39932493399726</v>
      </c>
    </row>
    <row r="15" spans="1:4">
      <c r="A15" s="1">
        <v>14</v>
      </c>
      <c r="B15" s="1" t="s">
        <v>51</v>
      </c>
      <c r="C15" s="16">
        <v>17717</v>
      </c>
      <c r="D15" s="1">
        <f t="shared" si="0"/>
        <v>0.567289376065234</v>
      </c>
    </row>
    <row r="16" spans="1:4">
      <c r="A16" s="1">
        <v>15</v>
      </c>
      <c r="B16" s="1" t="s">
        <v>52</v>
      </c>
      <c r="C16" s="16">
        <v>13271</v>
      </c>
      <c r="D16" s="1">
        <f t="shared" si="0"/>
        <v>0.41870801724426</v>
      </c>
    </row>
    <row r="17" spans="1:4">
      <c r="A17" s="1">
        <v>16</v>
      </c>
      <c r="B17" s="1" t="s">
        <v>53</v>
      </c>
      <c r="C17" s="16">
        <v>28232</v>
      </c>
      <c r="D17" s="1">
        <f t="shared" si="0"/>
        <v>0.918691307689737</v>
      </c>
    </row>
    <row r="18" spans="1:4">
      <c r="A18" s="1">
        <v>17</v>
      </c>
      <c r="B18" s="1" t="s">
        <v>54</v>
      </c>
      <c r="C18" s="16">
        <v>5121</v>
      </c>
      <c r="D18" s="1">
        <f t="shared" si="0"/>
        <v>0.146342278514855</v>
      </c>
    </row>
    <row r="19" spans="1:4">
      <c r="A19" s="1">
        <v>18</v>
      </c>
      <c r="B19" s="1" t="s">
        <v>55</v>
      </c>
      <c r="C19" s="16">
        <v>2057</v>
      </c>
      <c r="D19" s="1">
        <f t="shared" si="0"/>
        <v>0.043946128396217</v>
      </c>
    </row>
    <row r="20" spans="1:4">
      <c r="A20" s="1">
        <v>19</v>
      </c>
      <c r="B20" s="1" t="s">
        <v>56</v>
      </c>
      <c r="C20" s="16">
        <v>19917</v>
      </c>
      <c r="D20" s="1">
        <f t="shared" si="0"/>
        <v>0.64081141596765</v>
      </c>
    </row>
    <row r="21" spans="1:4">
      <c r="A21" s="1">
        <v>20</v>
      </c>
      <c r="B21" s="1" t="s">
        <v>57</v>
      </c>
      <c r="C21" s="16">
        <v>4711</v>
      </c>
      <c r="D21" s="1">
        <f t="shared" si="0"/>
        <v>0.132640443805768</v>
      </c>
    </row>
    <row r="22" spans="1:4">
      <c r="A22" s="1">
        <v>21</v>
      </c>
      <c r="B22" s="1" t="s">
        <v>58</v>
      </c>
      <c r="C22" s="16">
        <v>7223</v>
      </c>
      <c r="D22" s="1">
        <f t="shared" si="0"/>
        <v>0.216589245730709</v>
      </c>
    </row>
    <row r="23" spans="1:4">
      <c r="A23" s="1">
        <v>22</v>
      </c>
      <c r="B23" s="1" t="s">
        <v>59</v>
      </c>
      <c r="C23" s="16">
        <v>742</v>
      </c>
      <c r="D23" s="1">
        <f t="shared" si="0"/>
        <v>0</v>
      </c>
    </row>
    <row r="24" spans="1:4">
      <c r="A24" s="1">
        <v>23</v>
      </c>
      <c r="B24" s="1" t="s">
        <v>60</v>
      </c>
      <c r="C24" s="16">
        <v>10688</v>
      </c>
      <c r="D24" s="1">
        <f t="shared" si="0"/>
        <v>0.332386458577014</v>
      </c>
    </row>
    <row r="25" spans="1:4">
      <c r="A25" s="1">
        <v>24</v>
      </c>
      <c r="B25" s="1" t="s">
        <v>61</v>
      </c>
      <c r="C25" s="16">
        <v>3231</v>
      </c>
      <c r="D25" s="1">
        <f t="shared" si="0"/>
        <v>0.08318016241687</v>
      </c>
    </row>
    <row r="26" spans="1:4">
      <c r="A26" s="1">
        <v>25</v>
      </c>
      <c r="B26" s="1" t="s">
        <v>62</v>
      </c>
      <c r="C26" s="16">
        <v>1549</v>
      </c>
      <c r="D26" s="1">
        <f t="shared" si="0"/>
        <v>0.0269692210005681</v>
      </c>
    </row>
    <row r="27" spans="1:4">
      <c r="A27" s="1">
        <v>26</v>
      </c>
      <c r="B27" s="1" t="s">
        <v>63</v>
      </c>
      <c r="C27" s="16">
        <v>2263</v>
      </c>
      <c r="D27" s="1">
        <f t="shared" si="0"/>
        <v>0.0508304648598068</v>
      </c>
    </row>
    <row r="28" spans="1:4">
      <c r="A28" s="1">
        <v>27</v>
      </c>
      <c r="B28" s="1" t="s">
        <v>64</v>
      </c>
      <c r="C28" s="16">
        <v>3692</v>
      </c>
      <c r="D28" s="1">
        <f t="shared" si="0"/>
        <v>0.0985863716873308</v>
      </c>
    </row>
    <row r="29" spans="1:4">
      <c r="A29" s="1">
        <v>28</v>
      </c>
      <c r="B29" s="1" t="s">
        <v>65</v>
      </c>
      <c r="C29" s="16">
        <v>30665</v>
      </c>
      <c r="D29" s="1">
        <f t="shared" si="0"/>
        <v>1</v>
      </c>
    </row>
    <row r="30" spans="1:4">
      <c r="A30" s="1">
        <v>29</v>
      </c>
      <c r="B30" s="1" t="s">
        <v>66</v>
      </c>
      <c r="C30" s="16">
        <v>7826</v>
      </c>
      <c r="D30" s="1">
        <f t="shared" si="0"/>
        <v>0.23674096848578</v>
      </c>
    </row>
    <row r="31" spans="1:4">
      <c r="A31" s="1">
        <v>30</v>
      </c>
      <c r="B31" s="1" t="s">
        <v>67</v>
      </c>
      <c r="C31" s="16">
        <v>14595</v>
      </c>
      <c r="D31" s="1">
        <f t="shared" si="0"/>
        <v>0.462954917621896</v>
      </c>
    </row>
    <row r="32" spans="1:4">
      <c r="A32" s="1">
        <v>31</v>
      </c>
      <c r="B32" s="1" t="s">
        <v>68</v>
      </c>
      <c r="C32" s="16">
        <v>14136</v>
      </c>
      <c r="D32" s="1">
        <f t="shared" si="0"/>
        <v>0.447615546569528</v>
      </c>
    </row>
    <row r="33" spans="1:4">
      <c r="A33" s="1">
        <v>32</v>
      </c>
      <c r="B33" s="1" t="s">
        <v>69</v>
      </c>
      <c r="C33" s="16">
        <v>7034</v>
      </c>
      <c r="D33" s="1">
        <f t="shared" si="0"/>
        <v>0.21027303412091</v>
      </c>
    </row>
    <row r="34" spans="1:4">
      <c r="A34" s="1">
        <v>33</v>
      </c>
      <c r="B34" s="1" t="s">
        <v>70</v>
      </c>
      <c r="C34" s="16">
        <v>22718</v>
      </c>
      <c r="D34" s="1">
        <f t="shared" si="0"/>
        <v>0.734418340407045</v>
      </c>
    </row>
    <row r="35" spans="1:1">
      <c r="A35" s="1" t="s">
        <v>126</v>
      </c>
    </row>
    <row r="37" spans="2:2">
      <c r="B37" s="16" t="s">
        <v>127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M30" sqref="M30"/>
    </sheetView>
  </sheetViews>
  <sheetFormatPr defaultColWidth="8.83333333333333" defaultRowHeight="14" outlineLevelCol="3"/>
  <sheetData>
    <row r="1" spans="1:4">
      <c r="A1" s="1" t="s">
        <v>0</v>
      </c>
      <c r="B1" s="1" t="s">
        <v>6</v>
      </c>
      <c r="C1" t="s">
        <v>128</v>
      </c>
      <c r="D1" t="s">
        <v>80</v>
      </c>
    </row>
    <row r="2" spans="1:4">
      <c r="A2" s="1">
        <v>1</v>
      </c>
      <c r="B2" s="1" t="s">
        <v>38</v>
      </c>
      <c r="C2">
        <v>3.24</v>
      </c>
      <c r="D2">
        <f>(C2-MIN($C$2:$C$34))/(MAX($C$2:$C$34)-MIN($C$2:$C$34))</f>
        <v>0.0478374836173001</v>
      </c>
    </row>
    <row r="3" spans="1:4">
      <c r="A3" s="1">
        <v>2</v>
      </c>
      <c r="B3" s="1" t="s">
        <v>39</v>
      </c>
      <c r="C3">
        <v>4.05</v>
      </c>
      <c r="D3">
        <f t="shared" ref="D3:D34" si="0">(C3-MIN($C$2:$C$34))/(MAX($C$2:$C$34)-MIN($C$2:$C$34))</f>
        <v>0.0655307994757536</v>
      </c>
    </row>
    <row r="4" spans="1:4">
      <c r="A4" s="1">
        <v>3</v>
      </c>
      <c r="B4" s="1" t="s">
        <v>40</v>
      </c>
      <c r="C4">
        <v>3.17</v>
      </c>
      <c r="D4">
        <f t="shared" si="0"/>
        <v>0.0463084316295325</v>
      </c>
    </row>
    <row r="5" spans="1:4">
      <c r="A5" s="1">
        <v>4</v>
      </c>
      <c r="B5" s="1" t="s">
        <v>41</v>
      </c>
      <c r="C5">
        <v>13.47</v>
      </c>
      <c r="D5">
        <f t="shared" si="0"/>
        <v>0.27129750982962</v>
      </c>
    </row>
    <row r="6" spans="1:4">
      <c r="A6" s="1">
        <v>5</v>
      </c>
      <c r="B6" s="1" t="s">
        <v>42</v>
      </c>
      <c r="C6">
        <v>8.76</v>
      </c>
      <c r="D6">
        <f t="shared" si="0"/>
        <v>0.168414154652687</v>
      </c>
    </row>
    <row r="7" spans="1:4">
      <c r="A7" s="1">
        <v>6</v>
      </c>
      <c r="B7" s="1" t="s">
        <v>43</v>
      </c>
      <c r="C7">
        <v>10.6</v>
      </c>
      <c r="D7">
        <f t="shared" si="0"/>
        <v>0.208606378331149</v>
      </c>
    </row>
    <row r="8" spans="1:4">
      <c r="A8" s="1">
        <v>7</v>
      </c>
      <c r="B8" s="1" t="s">
        <v>44</v>
      </c>
      <c r="C8">
        <v>15.46</v>
      </c>
      <c r="D8">
        <f t="shared" si="0"/>
        <v>0.31476627348187</v>
      </c>
    </row>
    <row r="9" spans="1:4">
      <c r="A9" s="1">
        <v>8</v>
      </c>
      <c r="B9" s="1" t="s">
        <v>45</v>
      </c>
      <c r="C9">
        <v>16.38</v>
      </c>
      <c r="D9">
        <f t="shared" si="0"/>
        <v>0.334862385321101</v>
      </c>
    </row>
    <row r="10" spans="1:4">
      <c r="A10" s="1">
        <v>9</v>
      </c>
      <c r="B10" s="1" t="s">
        <v>46</v>
      </c>
      <c r="C10">
        <v>7.87</v>
      </c>
      <c r="D10">
        <f t="shared" si="0"/>
        <v>0.148973350808213</v>
      </c>
    </row>
    <row r="11" spans="1:4">
      <c r="A11" s="1">
        <v>10</v>
      </c>
      <c r="B11" s="1" t="s">
        <v>47</v>
      </c>
      <c r="C11">
        <v>6.1</v>
      </c>
      <c r="D11">
        <f t="shared" si="0"/>
        <v>0.110310179117519</v>
      </c>
    </row>
    <row r="12" spans="1:4">
      <c r="A12" s="1">
        <v>11</v>
      </c>
      <c r="B12" s="1" t="s">
        <v>48</v>
      </c>
      <c r="C12">
        <v>5.91</v>
      </c>
      <c r="D12">
        <f t="shared" si="0"/>
        <v>0.106159895150721</v>
      </c>
    </row>
    <row r="13" spans="1:4">
      <c r="A13" s="1">
        <v>12</v>
      </c>
      <c r="B13" s="1" t="s">
        <v>49</v>
      </c>
      <c r="C13">
        <v>7.74</v>
      </c>
      <c r="D13">
        <f t="shared" si="0"/>
        <v>0.146133682830931</v>
      </c>
    </row>
    <row r="14" spans="1:4">
      <c r="A14" s="1">
        <v>13</v>
      </c>
      <c r="B14" s="1" t="s">
        <v>50</v>
      </c>
      <c r="C14">
        <v>10.75</v>
      </c>
      <c r="D14">
        <f t="shared" si="0"/>
        <v>0.211882918304937</v>
      </c>
    </row>
    <row r="15" spans="1:4">
      <c r="A15" s="1">
        <v>14</v>
      </c>
      <c r="B15" s="1" t="s">
        <v>51</v>
      </c>
      <c r="C15">
        <v>21.98</v>
      </c>
      <c r="D15">
        <f t="shared" si="0"/>
        <v>0.457186544342508</v>
      </c>
    </row>
    <row r="16" spans="1:4">
      <c r="A16" s="1">
        <v>15</v>
      </c>
      <c r="B16" s="1" t="s">
        <v>52</v>
      </c>
      <c r="C16">
        <v>12.84</v>
      </c>
      <c r="D16">
        <f t="shared" si="0"/>
        <v>0.257536041939712</v>
      </c>
    </row>
    <row r="17" spans="1:4">
      <c r="A17" s="1">
        <v>16</v>
      </c>
      <c r="B17" s="1" t="s">
        <v>53</v>
      </c>
      <c r="C17">
        <v>46.83</v>
      </c>
      <c r="D17">
        <f t="shared" si="0"/>
        <v>1</v>
      </c>
    </row>
    <row r="18" spans="1:4">
      <c r="A18" s="1">
        <v>17</v>
      </c>
      <c r="B18" s="1" t="s">
        <v>54</v>
      </c>
      <c r="C18">
        <v>5.787</v>
      </c>
      <c r="D18">
        <f t="shared" si="0"/>
        <v>0.103473132372215</v>
      </c>
    </row>
    <row r="19" spans="1:4">
      <c r="A19" s="1">
        <v>18</v>
      </c>
      <c r="B19" s="1" t="s">
        <v>55</v>
      </c>
      <c r="C19">
        <v>1.61</v>
      </c>
      <c r="D19">
        <f t="shared" si="0"/>
        <v>0.0122324159021407</v>
      </c>
    </row>
    <row r="20" spans="1:4">
      <c r="A20" s="1">
        <v>19</v>
      </c>
      <c r="B20" s="1" t="s">
        <v>56</v>
      </c>
      <c r="C20">
        <v>30.25</v>
      </c>
      <c r="D20">
        <f t="shared" si="0"/>
        <v>0.637833114897335</v>
      </c>
    </row>
    <row r="21" spans="1:4">
      <c r="A21" s="1">
        <v>20</v>
      </c>
      <c r="B21" s="1" t="s">
        <v>57</v>
      </c>
      <c r="C21">
        <v>7.76</v>
      </c>
      <c r="D21">
        <f t="shared" si="0"/>
        <v>0.146570554827436</v>
      </c>
    </row>
    <row r="22" spans="1:4">
      <c r="A22" s="1">
        <v>21</v>
      </c>
      <c r="B22" s="1" t="s">
        <v>58</v>
      </c>
      <c r="C22">
        <v>8.04</v>
      </c>
      <c r="D22">
        <f t="shared" si="0"/>
        <v>0.152686762778506</v>
      </c>
    </row>
    <row r="23" spans="1:4">
      <c r="A23" s="1">
        <v>22</v>
      </c>
      <c r="B23" s="1" t="s">
        <v>59</v>
      </c>
      <c r="C23">
        <v>1.05</v>
      </c>
      <c r="D23">
        <f t="shared" si="0"/>
        <v>0</v>
      </c>
    </row>
    <row r="24" spans="1:4">
      <c r="A24" s="1">
        <v>23</v>
      </c>
      <c r="B24" s="1" t="s">
        <v>60</v>
      </c>
      <c r="C24">
        <v>21.45</v>
      </c>
      <c r="D24">
        <f t="shared" si="0"/>
        <v>0.445609436435124</v>
      </c>
    </row>
    <row r="25" spans="1:4">
      <c r="A25" s="1">
        <v>24</v>
      </c>
      <c r="B25" s="1" t="s">
        <v>61</v>
      </c>
      <c r="C25">
        <v>9.31</v>
      </c>
      <c r="D25">
        <f t="shared" si="0"/>
        <v>0.180428134556575</v>
      </c>
    </row>
    <row r="26" spans="1:4">
      <c r="A26" s="1">
        <v>25</v>
      </c>
      <c r="B26" s="1" t="s">
        <v>62</v>
      </c>
      <c r="C26">
        <v>4.06</v>
      </c>
      <c r="D26">
        <f t="shared" si="0"/>
        <v>0.0657492354740061</v>
      </c>
    </row>
    <row r="27" spans="1:4">
      <c r="A27" s="1">
        <v>26</v>
      </c>
      <c r="B27" s="1" t="s">
        <v>63</v>
      </c>
      <c r="C27">
        <v>2.82</v>
      </c>
      <c r="D27">
        <f t="shared" si="0"/>
        <v>0.0386631716906946</v>
      </c>
    </row>
    <row r="28" spans="1:4">
      <c r="A28" s="1">
        <v>27</v>
      </c>
      <c r="B28" s="1" t="s">
        <v>64</v>
      </c>
      <c r="C28">
        <v>9.36</v>
      </c>
      <c r="D28">
        <f t="shared" si="0"/>
        <v>0.181520314547837</v>
      </c>
    </row>
    <row r="29" spans="1:4">
      <c r="A29" s="1">
        <v>28</v>
      </c>
      <c r="B29" s="1" t="s">
        <v>65</v>
      </c>
      <c r="C29">
        <v>36.08</v>
      </c>
      <c r="D29">
        <f t="shared" si="0"/>
        <v>0.76518130187855</v>
      </c>
    </row>
    <row r="30" spans="1:4">
      <c r="A30" s="1">
        <v>29</v>
      </c>
      <c r="B30" s="1" t="s">
        <v>66</v>
      </c>
      <c r="C30">
        <v>10.41</v>
      </c>
      <c r="D30">
        <f t="shared" si="0"/>
        <v>0.204456094364351</v>
      </c>
    </row>
    <row r="31" spans="1:4">
      <c r="A31" s="1">
        <v>30</v>
      </c>
      <c r="B31" s="1" t="s">
        <v>67</v>
      </c>
      <c r="C31">
        <v>6.2</v>
      </c>
      <c r="D31">
        <f t="shared" si="0"/>
        <v>0.112494539100044</v>
      </c>
    </row>
    <row r="32" spans="1:4">
      <c r="A32" s="1">
        <v>31</v>
      </c>
      <c r="B32" s="1" t="s">
        <v>68</v>
      </c>
      <c r="C32">
        <v>12.22</v>
      </c>
      <c r="D32">
        <f t="shared" si="0"/>
        <v>0.243993010048056</v>
      </c>
    </row>
    <row r="33" spans="1:4">
      <c r="A33" s="1">
        <v>32</v>
      </c>
      <c r="B33" s="1" t="s">
        <v>69</v>
      </c>
      <c r="C33">
        <v>8.64</v>
      </c>
      <c r="D33">
        <f t="shared" si="0"/>
        <v>0.165792922673657</v>
      </c>
    </row>
    <row r="34" spans="1:4">
      <c r="A34" s="1">
        <v>33</v>
      </c>
      <c r="B34" s="1" t="s">
        <v>70</v>
      </c>
      <c r="C34">
        <v>8.19</v>
      </c>
      <c r="D34">
        <f t="shared" si="0"/>
        <v>0.155963302752294</v>
      </c>
    </row>
    <row r="35" spans="1:1">
      <c r="A35" t="s">
        <v>129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数据大屏</vt:lpstr>
      <vt:lpstr>操作台</vt:lpstr>
      <vt:lpstr>总分表</vt:lpstr>
      <vt:lpstr>基础信息</vt:lpstr>
      <vt:lpstr>生态禀赋</vt:lpstr>
      <vt:lpstr>文化资源</vt:lpstr>
      <vt:lpstr>政策地位</vt:lpstr>
      <vt:lpstr>经济规模</vt:lpstr>
      <vt:lpstr>交通规模</vt:lpstr>
      <vt:lpstr>创新能力</vt:lpstr>
      <vt:lpstr>基本社保</vt:lpstr>
      <vt:lpstr>生活水平</vt:lpstr>
      <vt:lpstr>主流评价</vt:lpstr>
      <vt:lpstr>教育服务</vt:lpstr>
      <vt:lpstr>医疗服务</vt:lpstr>
      <vt:lpstr>文化服务</vt:lpstr>
      <vt:lpstr>主流媒体</vt:lpstr>
      <vt:lpstr>网络接入</vt:lpstr>
      <vt:lpstr>舆情干预</vt:lpstr>
      <vt:lpstr>媒体影响</vt:lpstr>
      <vt:lpstr>群体情绪</vt:lpstr>
      <vt:lpstr>城市标签</vt:lpstr>
      <vt:lpstr>就业吸引</vt:lpstr>
      <vt:lpstr>就学吸引</vt:lpstr>
      <vt:lpstr>旅游吸引</vt:lpstr>
      <vt:lpstr>外资吸引</vt:lpstr>
      <vt:lpstr>会展竞争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Schumann</cp:lastModifiedBy>
  <dcterms:created xsi:type="dcterms:W3CDTF">2023-03-20T09:54:00Z</dcterms:created>
  <dcterms:modified xsi:type="dcterms:W3CDTF">2023-05-06T09:23:51Z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5CBC464F08A64CDB9AC1A5A16E03704B_13</vt:lpwstr>
  </property>
  <property fmtid="{D5CDD505-2E9C-101B-9397-08002B2CF9AE}" pid="3" name="KSOProductBuildVer">
    <vt:lpwstr>2052-11.1.0.14036</vt:lpwstr>
  </property>
</Properties>
</file>