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7256" windowHeight="5772" activeTab="1"/>
  </bookViews>
  <sheets>
    <sheet name="Аркуш1" sheetId="1" r:id="rId1"/>
    <sheet name="Давиденко Км-11мн" sheetId="4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4" l="1"/>
  <c r="R33" i="4"/>
  <c r="S33" i="4"/>
  <c r="Q32" i="4"/>
  <c r="R32" i="4"/>
  <c r="S32" i="4"/>
  <c r="Q31" i="4"/>
  <c r="R31" i="4"/>
  <c r="S31" i="4"/>
  <c r="Q30" i="4"/>
  <c r="R30" i="4"/>
  <c r="S30" i="4"/>
  <c r="P33" i="4"/>
  <c r="P32" i="4"/>
  <c r="P31" i="4"/>
  <c r="P30" i="4"/>
  <c r="Q27" i="4"/>
  <c r="R27" i="4"/>
  <c r="S27" i="4"/>
  <c r="S26" i="4"/>
  <c r="Q26" i="4"/>
  <c r="R26" i="4"/>
  <c r="Q25" i="4"/>
  <c r="R25" i="4"/>
  <c r="S25" i="4"/>
  <c r="Q24" i="4"/>
  <c r="R24" i="4"/>
  <c r="S24" i="4"/>
  <c r="P27" i="4"/>
  <c r="P26" i="4"/>
  <c r="P25" i="4"/>
  <c r="P24" i="4"/>
  <c r="Q21" i="4"/>
  <c r="R21" i="4"/>
  <c r="S21" i="4"/>
  <c r="Q20" i="4"/>
  <c r="R20" i="4"/>
  <c r="S20" i="4"/>
  <c r="S19" i="4"/>
  <c r="Q19" i="4"/>
  <c r="R19" i="4"/>
  <c r="S18" i="4"/>
  <c r="R18" i="4"/>
  <c r="Q18" i="4"/>
  <c r="P21" i="4"/>
  <c r="P20" i="4"/>
  <c r="P19" i="4"/>
  <c r="P18" i="4"/>
  <c r="M33" i="4"/>
  <c r="M32" i="4"/>
  <c r="M31" i="4"/>
  <c r="M30" i="4"/>
  <c r="L33" i="4"/>
  <c r="L32" i="4"/>
  <c r="L31" i="4"/>
  <c r="L30" i="4"/>
  <c r="M27" i="4"/>
  <c r="M26" i="4"/>
  <c r="M25" i="4"/>
  <c r="M24" i="4"/>
  <c r="L27" i="4"/>
  <c r="L26" i="4"/>
  <c r="L25" i="4"/>
  <c r="L24" i="4"/>
  <c r="M21" i="4"/>
  <c r="M20" i="4"/>
  <c r="M19" i="4"/>
  <c r="M18" i="4"/>
  <c r="L21" i="4"/>
  <c r="L20" i="4"/>
  <c r="L19" i="4"/>
  <c r="L18" i="4"/>
  <c r="I27" i="4"/>
  <c r="I33" i="4"/>
  <c r="I31" i="4"/>
  <c r="I30" i="4"/>
  <c r="I32" i="4"/>
  <c r="I26" i="4"/>
  <c r="I25" i="4"/>
  <c r="I24" i="4"/>
  <c r="I21" i="4"/>
  <c r="I20" i="4"/>
  <c r="I19" i="4"/>
  <c r="I18" i="4"/>
  <c r="S15" i="4"/>
  <c r="R15" i="4"/>
  <c r="Q15" i="4"/>
  <c r="P15" i="4"/>
  <c r="S14" i="4"/>
  <c r="R14" i="4"/>
  <c r="Q14" i="4"/>
  <c r="P14" i="4"/>
  <c r="M15" i="4"/>
  <c r="L15" i="4"/>
  <c r="M14" i="4"/>
  <c r="I14" i="4"/>
  <c r="E131" i="4"/>
  <c r="E130" i="4"/>
  <c r="E15" i="4"/>
  <c r="E16" i="4"/>
  <c r="E17" i="4"/>
  <c r="E18" i="4"/>
  <c r="E14" i="4"/>
  <c r="E13" i="4"/>
  <c r="E12" i="4"/>
  <c r="D12" i="4"/>
  <c r="D13" i="4"/>
  <c r="D15" i="4"/>
  <c r="D17" i="4"/>
  <c r="C12" i="4"/>
  <c r="C13" i="4"/>
  <c r="C15" i="4"/>
  <c r="I4" i="4"/>
  <c r="I5" i="4"/>
  <c r="I6" i="4"/>
  <c r="I7" i="4"/>
  <c r="I8" i="4"/>
  <c r="I9" i="4"/>
  <c r="I10" i="4"/>
  <c r="I11" i="4"/>
  <c r="I12" i="4"/>
  <c r="I13" i="4"/>
  <c r="I15" i="4"/>
  <c r="I3" i="4"/>
  <c r="I2" i="4"/>
  <c r="E128" i="4"/>
  <c r="E3" i="4"/>
  <c r="E4" i="4"/>
  <c r="E5" i="4"/>
  <c r="E6" i="4"/>
  <c r="E7" i="4"/>
  <c r="E8" i="4"/>
  <c r="E9" i="4"/>
  <c r="E2" i="4"/>
  <c r="E7" i="1"/>
  <c r="D3" i="4"/>
  <c r="D4" i="4"/>
  <c r="D6" i="4"/>
  <c r="D8" i="4"/>
  <c r="C3" i="4"/>
  <c r="C4" i="4"/>
  <c r="C6" i="4"/>
  <c r="I3" i="1"/>
  <c r="I4" i="1"/>
  <c r="I5" i="1"/>
  <c r="I6" i="1"/>
  <c r="I7" i="1"/>
  <c r="I8" i="1"/>
  <c r="I9" i="1"/>
  <c r="I10" i="1"/>
  <c r="E11" i="1"/>
  <c r="E29" i="1"/>
  <c r="I11" i="1"/>
  <c r="E12" i="1"/>
  <c r="E20" i="1"/>
  <c r="I12" i="1"/>
  <c r="E13" i="1"/>
  <c r="I13" i="1"/>
  <c r="E14" i="1"/>
  <c r="I14" i="1"/>
  <c r="E15" i="1"/>
  <c r="E16" i="1"/>
  <c r="I17" i="1"/>
  <c r="I18" i="1"/>
  <c r="I19" i="1"/>
  <c r="I20" i="1"/>
  <c r="E21" i="1"/>
  <c r="E22" i="1"/>
  <c r="E23" i="1"/>
  <c r="I23" i="1"/>
  <c r="E24" i="1"/>
  <c r="I24" i="1"/>
  <c r="E25" i="1"/>
  <c r="I25" i="1"/>
  <c r="E26" i="1"/>
  <c r="I26" i="1"/>
  <c r="E27" i="1"/>
  <c r="I29" i="1"/>
  <c r="E30" i="1"/>
  <c r="I30" i="1"/>
  <c r="E31" i="1"/>
  <c r="I31" i="1"/>
  <c r="I32" i="1"/>
  <c r="E120" i="1"/>
  <c r="E121" i="1"/>
  <c r="E122" i="1"/>
  <c r="D31" i="1"/>
  <c r="D30" i="1"/>
  <c r="C22" i="1"/>
  <c r="C31" i="1"/>
  <c r="C30" i="1"/>
  <c r="D12" i="1"/>
  <c r="C12" i="1"/>
  <c r="D13" i="1"/>
  <c r="C13" i="1"/>
  <c r="D15" i="1"/>
  <c r="C15" i="1"/>
  <c r="D21" i="1"/>
  <c r="C21" i="1"/>
  <c r="D22" i="1"/>
  <c r="D24" i="1"/>
  <c r="C24" i="1"/>
  <c r="D26" i="1"/>
  <c r="C26" i="1"/>
  <c r="S10" i="1"/>
  <c r="S11" i="1"/>
  <c r="S12" i="1"/>
  <c r="S13" i="1"/>
  <c r="S32" i="1"/>
  <c r="R10" i="1"/>
  <c r="R11" i="1"/>
  <c r="R12" i="1"/>
  <c r="R13" i="1"/>
  <c r="R32" i="1"/>
  <c r="Q10" i="1"/>
  <c r="Q11" i="1"/>
  <c r="Q12" i="1"/>
  <c r="Q13" i="1"/>
  <c r="Q32" i="1"/>
  <c r="P10" i="1"/>
  <c r="P11" i="1"/>
  <c r="P12" i="1"/>
  <c r="P13" i="1"/>
  <c r="P32" i="1"/>
  <c r="M10" i="1"/>
  <c r="M11" i="1"/>
  <c r="M12" i="1"/>
  <c r="M13" i="1"/>
  <c r="M32" i="1"/>
  <c r="L10" i="1"/>
  <c r="L11" i="1"/>
  <c r="L12" i="1"/>
  <c r="L13" i="1"/>
  <c r="L32" i="1"/>
  <c r="S31" i="1"/>
  <c r="R31" i="1"/>
  <c r="Q31" i="1"/>
  <c r="P31" i="1"/>
  <c r="M31" i="1"/>
  <c r="L31" i="1"/>
  <c r="S30" i="1"/>
  <c r="R30" i="1"/>
  <c r="Q30" i="1"/>
  <c r="P30" i="1"/>
  <c r="M30" i="1"/>
  <c r="L30" i="1"/>
  <c r="S29" i="1"/>
  <c r="R29" i="1"/>
  <c r="Q29" i="1"/>
  <c r="P29" i="1"/>
  <c r="M29" i="1"/>
  <c r="L29" i="1"/>
  <c r="S8" i="1"/>
  <c r="S9" i="1"/>
  <c r="S26" i="1"/>
  <c r="R8" i="1"/>
  <c r="R9" i="1"/>
  <c r="R26" i="1"/>
  <c r="Q8" i="1"/>
  <c r="Q9" i="1"/>
  <c r="Q26" i="1"/>
  <c r="P8" i="1"/>
  <c r="P9" i="1"/>
  <c r="P26" i="1"/>
  <c r="M8" i="1"/>
  <c r="M9" i="1"/>
  <c r="M26" i="1"/>
  <c r="L8" i="1"/>
  <c r="L9" i="1"/>
  <c r="L26" i="1"/>
  <c r="S25" i="1"/>
  <c r="R25" i="1"/>
  <c r="Q25" i="1"/>
  <c r="P25" i="1"/>
  <c r="M25" i="1"/>
  <c r="L25" i="1"/>
  <c r="S24" i="1"/>
  <c r="R24" i="1"/>
  <c r="Q24" i="1"/>
  <c r="P24" i="1"/>
  <c r="M24" i="1"/>
  <c r="L24" i="1"/>
  <c r="S23" i="1"/>
  <c r="R23" i="1"/>
  <c r="Q23" i="1"/>
  <c r="P23" i="1"/>
  <c r="M23" i="1"/>
  <c r="L23" i="1"/>
  <c r="S3" i="1"/>
  <c r="S4" i="1"/>
  <c r="S5" i="1"/>
  <c r="S6" i="1"/>
  <c r="S7" i="1"/>
  <c r="S20" i="1"/>
  <c r="R3" i="1"/>
  <c r="R4" i="1"/>
  <c r="R5" i="1"/>
  <c r="R6" i="1"/>
  <c r="R7" i="1"/>
  <c r="R20" i="1"/>
  <c r="Q3" i="1"/>
  <c r="Q4" i="1"/>
  <c r="Q5" i="1"/>
  <c r="Q6" i="1"/>
  <c r="Q7" i="1"/>
  <c r="Q20" i="1"/>
  <c r="P3" i="1"/>
  <c r="P4" i="1"/>
  <c r="P5" i="1"/>
  <c r="P6" i="1"/>
  <c r="P7" i="1"/>
  <c r="P20" i="1"/>
  <c r="M3" i="1"/>
  <c r="M4" i="1"/>
  <c r="M5" i="1"/>
  <c r="M6" i="1"/>
  <c r="M7" i="1"/>
  <c r="M20" i="1"/>
  <c r="L3" i="1"/>
  <c r="L4" i="1"/>
  <c r="L5" i="1"/>
  <c r="L6" i="1"/>
  <c r="L7" i="1"/>
  <c r="L20" i="1"/>
  <c r="S19" i="1"/>
  <c r="R19" i="1"/>
  <c r="Q19" i="1"/>
  <c r="P19" i="1"/>
  <c r="M19" i="1"/>
  <c r="L19" i="1"/>
  <c r="S18" i="1"/>
  <c r="R18" i="1"/>
  <c r="Q18" i="1"/>
  <c r="P18" i="1"/>
  <c r="M18" i="1"/>
  <c r="L18" i="1"/>
  <c r="S17" i="1"/>
  <c r="R17" i="1"/>
  <c r="Q17" i="1"/>
  <c r="P17" i="1"/>
  <c r="M17" i="1"/>
  <c r="L17" i="1"/>
  <c r="S2" i="1"/>
  <c r="S14" i="1"/>
  <c r="R2" i="1"/>
  <c r="R14" i="1"/>
  <c r="Q2" i="1"/>
  <c r="Q14" i="1"/>
  <c r="P2" i="1"/>
  <c r="P14" i="1"/>
  <c r="M2" i="1"/>
  <c r="M14" i="1"/>
  <c r="L2" i="1"/>
  <c r="L14" i="1"/>
  <c r="I2" i="1"/>
  <c r="C8" i="1"/>
  <c r="C8" i="4"/>
</calcChain>
</file>

<file path=xl/sharedStrings.xml><?xml version="1.0" encoding="utf-8"?>
<sst xmlns="http://schemas.openxmlformats.org/spreadsheetml/2006/main" count="317" uniqueCount="30">
  <si>
    <t>12 м.</t>
  </si>
  <si>
    <t>no data</t>
  </si>
  <si>
    <t>IV кв.</t>
  </si>
  <si>
    <t>9 м.</t>
  </si>
  <si>
    <t>III кв.</t>
  </si>
  <si>
    <t>6 м.</t>
  </si>
  <si>
    <t>II кв.</t>
  </si>
  <si>
    <t>3 м. (I кв.)</t>
  </si>
  <si>
    <t>Рік</t>
  </si>
  <si>
    <t>Період</t>
  </si>
  <si>
    <t xml:space="preserve">Страхові премії (тис. грн)
</t>
  </si>
  <si>
    <t xml:space="preserve">Страхові виплати (тис. грн.)
</t>
  </si>
  <si>
    <t>Рівень виплат
%</t>
  </si>
  <si>
    <t>Мін рівень</t>
  </si>
  <si>
    <t>Макс. Рівень</t>
  </si>
  <si>
    <t>Станд. Відхил.</t>
  </si>
  <si>
    <t>Ср. Значення</t>
  </si>
  <si>
    <t>2 півріччя</t>
  </si>
  <si>
    <t>Рівень виплат за рік
%</t>
  </si>
  <si>
    <t>Перше півріччя</t>
  </si>
  <si>
    <t>Друге півріччя</t>
  </si>
  <si>
    <t>Період (2008-2018):</t>
  </si>
  <si>
    <t>Період (2013-2018):</t>
  </si>
  <si>
    <t>Період (2015-2018):</t>
  </si>
  <si>
    <t>Період (2010-2020):</t>
  </si>
  <si>
    <t>Період (2015-2020):</t>
  </si>
  <si>
    <t>Період (2017-2020):</t>
  </si>
  <si>
    <t>Висновок: На отриманних графіках спостерігается незначний нормований зріст за всіма показниками, але є також аномальній рік(2014) з великою різницею у показниках</t>
  </si>
  <si>
    <t>Давиденко Микола Андрійович</t>
  </si>
  <si>
    <t>Моя фотографія: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</si>
</sst>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rgb="FF000000"/>
      <name val="Calibri Light"/>
      <family val="2"/>
      <charset val="204"/>
      <scheme val="major"/>
    </font>
    <font>
      <sz val="11"/>
      <color theme="1"/>
      <name val="Calibri Light"/>
      <family val="2"/>
      <charset val="204"/>
      <scheme val="major"/>
    </font>
    <font>
      <sz val="10"/>
      <name val="Arial"/>
    </font>
    <font>
      <sz val="10"/>
      <color rgb="FF000000"/>
      <name val="Arial"/>
      <family val="2"/>
      <charset val="204"/>
    </font>
    <font>
      <sz val="11"/>
      <name val="Calibri Light"/>
      <family val="2"/>
      <charset val="204"/>
      <scheme val="major"/>
    </font>
    <font>
      <sz val="7"/>
      <color rgb="FF000000"/>
      <name val="Arial"/>
      <family val="2"/>
      <charset val="204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8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164" fontId="3" fillId="0" borderId="3" xfId="0" applyNumberFormat="1" applyFont="1" applyBorder="1"/>
    <xf numFmtId="164" fontId="4" fillId="0" borderId="3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/>
    <xf numFmtId="0" fontId="0" fillId="0" borderId="3" xfId="0" applyBorder="1"/>
    <xf numFmtId="164" fontId="4" fillId="0" borderId="3" xfId="0" applyNumberFormat="1" applyFont="1" applyFill="1" applyBorder="1" applyAlignment="1">
      <alignment horizontal="left"/>
    </xf>
    <xf numFmtId="164" fontId="4" fillId="0" borderId="3" xfId="0" applyNumberFormat="1" applyFont="1" applyFill="1" applyBorder="1" applyAlignment="1">
      <alignment horizontal="left" vertical="center"/>
    </xf>
    <xf numFmtId="164" fontId="3" fillId="0" borderId="3" xfId="0" applyNumberFormat="1" applyFont="1" applyBorder="1" applyAlignment="1"/>
    <xf numFmtId="164" fontId="3" fillId="0" borderId="3" xfId="0" applyNumberFormat="1" applyFon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3" fillId="0" borderId="7" xfId="0" applyNumberFormat="1" applyFont="1" applyBorder="1" applyAlignment="1"/>
    <xf numFmtId="0" fontId="2" fillId="0" borderId="8" xfId="0" applyFont="1" applyBorder="1" applyAlignment="1">
      <alignment horizontal="center" vertical="center"/>
    </xf>
    <xf numFmtId="164" fontId="3" fillId="0" borderId="9" xfId="0" applyNumberFormat="1" applyFont="1" applyBorder="1"/>
    <xf numFmtId="0" fontId="2" fillId="0" borderId="10" xfId="0" applyFont="1" applyBorder="1" applyAlignment="1">
      <alignment horizontal="center" vertical="center"/>
    </xf>
    <xf numFmtId="164" fontId="4" fillId="0" borderId="9" xfId="0" applyNumberFormat="1" applyFont="1" applyFill="1" applyBorder="1" applyAlignment="1">
      <alignment horizontal="left" vertical="center"/>
    </xf>
    <xf numFmtId="164" fontId="4" fillId="0" borderId="11" xfId="0" applyNumberFormat="1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0" fillId="2" borderId="0" xfId="0" applyFill="1"/>
    <xf numFmtId="2" fontId="10" fillId="0" borderId="3" xfId="1" applyNumberFormat="1" applyFill="1" applyBorder="1" applyAlignment="1">
      <alignment horizontal="center" vertical="center"/>
    </xf>
    <xf numFmtId="2" fontId="10" fillId="0" borderId="3" xfId="1" applyNumberFormat="1" applyFill="1" applyBorder="1" applyAlignment="1">
      <alignment horizontal="center" vertical="center"/>
    </xf>
    <xf numFmtId="2" fontId="10" fillId="0" borderId="3" xfId="1" applyNumberFormat="1" applyFill="1" applyBorder="1" applyAlignment="1">
      <alignment horizontal="center" vertical="center"/>
    </xf>
    <xf numFmtId="2" fontId="10" fillId="0" borderId="3" xfId="1" applyNumberFormat="1" applyFill="1" applyBorder="1" applyAlignment="1">
      <alignment horizontal="center" vertical="center"/>
    </xf>
    <xf numFmtId="4" fontId="11" fillId="0" borderId="3" xfId="1" applyNumberFormat="1" applyFont="1" applyBorder="1" applyAlignment="1">
      <alignment horizontal="center" vertical="center"/>
    </xf>
    <xf numFmtId="2" fontId="10" fillId="0" borderId="3" xfId="1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9" fillId="0" borderId="13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14" xfId="0" applyBorder="1"/>
    <xf numFmtId="0" fontId="0" fillId="4" borderId="15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6" xfId="0" applyFill="1" applyBorder="1"/>
    <xf numFmtId="0" fontId="0" fillId="0" borderId="2" xfId="0" applyBorder="1"/>
    <xf numFmtId="3" fontId="13" fillId="0" borderId="0" xfId="0" applyNumberFormat="1" applyFont="1"/>
    <xf numFmtId="3" fontId="0" fillId="0" borderId="3" xfId="0" applyNumberFormat="1" applyBorder="1"/>
    <xf numFmtId="2" fontId="0" fillId="0" borderId="3" xfId="0" applyNumberFormat="1" applyBorder="1"/>
    <xf numFmtId="0" fontId="14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/>
              <a:t>Рівень виплат за рік</a:t>
            </a:r>
            <a:endParaRPr lang="en-US"/>
          </a:p>
        </c:rich>
      </c:tx>
      <c:layout>
        <c:manualLayout>
          <c:xMode val="edge"/>
          <c:yMode val="edge"/>
          <c:x val="0.39947784294760702"/>
          <c:y val="2.8688527676146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Аркуш1!$H$2:$H$13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Аркуш1!$I$2:$I$13</c:f>
              <c:numCache>
                <c:formatCode>0.00</c:formatCode>
                <c:ptCount val="12"/>
                <c:pt idx="0">
                  <c:v>15.863865831686075</c:v>
                </c:pt>
                <c:pt idx="1">
                  <c:v>15.209913752823152</c:v>
                </c:pt>
                <c:pt idx="2">
                  <c:v>36.523634491800117</c:v>
                </c:pt>
                <c:pt idx="3">
                  <c:v>19.025869620042691</c:v>
                </c:pt>
                <c:pt idx="4">
                  <c:v>30.116612360409313</c:v>
                </c:pt>
                <c:pt idx="5">
                  <c:v>33.943310815316643</c:v>
                </c:pt>
                <c:pt idx="6">
                  <c:v>35.961658499487008</c:v>
                </c:pt>
                <c:pt idx="7">
                  <c:v>85.400005407305272</c:v>
                </c:pt>
                <c:pt idx="8">
                  <c:v>49.82997194928933</c:v>
                </c:pt>
                <c:pt idx="9">
                  <c:v>39.409765962807356</c:v>
                </c:pt>
                <c:pt idx="10">
                  <c:v>51.114257009772579</c:v>
                </c:pt>
                <c:pt idx="11">
                  <c:v>53.132632557724826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0-4DFB-BF4D-C25E6888C6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511754256"/>
        <c:axId val="1424672048"/>
      </c:barChart>
      <c:catAx>
        <c:axId val="15117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672048"/>
        <c:crosses val="autoZero"/>
        <c:auto val="1"/>
        <c:lblAlgn val="ctr"/>
        <c:lblOffset val="100"/>
        <c:noMultiLvlLbl val="0"/>
      </c:catAx>
      <c:valAx>
        <c:axId val="14246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75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Рівень виплат за два півріччя</a:t>
            </a:r>
            <a:endParaRPr lang="en-US"/>
          </a:p>
        </c:rich>
      </c:tx>
      <c:layout>
        <c:manualLayout>
          <c:xMode val="edge"/>
          <c:yMode val="edge"/>
          <c:x val="0.37544467404239357"/>
          <c:y val="7.707129094412331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Перше півріччя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Аркуш1!$K$2:$K$13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Аркуш1!$L$2:$L$13</c:f>
              <c:numCache>
                <c:formatCode>0.00</c:formatCode>
                <c:ptCount val="12"/>
                <c:pt idx="0">
                  <c:v>11.846152581480624</c:v>
                </c:pt>
                <c:pt idx="1">
                  <c:v>10.593909341291166</c:v>
                </c:pt>
                <c:pt idx="2">
                  <c:v>40.183550766193569</c:v>
                </c:pt>
                <c:pt idx="3">
                  <c:v>22.601991718198512</c:v>
                </c:pt>
                <c:pt idx="4">
                  <c:v>27.526605392484431</c:v>
                </c:pt>
                <c:pt idx="5">
                  <c:v>32.782691667869855</c:v>
                </c:pt>
                <c:pt idx="6">
                  <c:v>42.311180204689727</c:v>
                </c:pt>
                <c:pt idx="7">
                  <c:v>48.160060147863497</c:v>
                </c:pt>
                <c:pt idx="8">
                  <c:v>44.491435557717978</c:v>
                </c:pt>
                <c:pt idx="9">
                  <c:v>38.20437229602971</c:v>
                </c:pt>
                <c:pt idx="10">
                  <c:v>56.036413237729136</c:v>
                </c:pt>
                <c:pt idx="11">
                  <c:v>56.21255907251895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A-4E94-BB0C-E363B1260A8F}"/>
            </c:ext>
          </c:extLst>
        </c:ser>
        <c:ser>
          <c:idx val="1"/>
          <c:order val="1"/>
          <c:tx>
            <c:v>Друге півріччя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Аркуш1!$K$2:$K$13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Аркуш1!$M$2:$M$13</c:f>
              <c:numCache>
                <c:formatCode>0.00</c:formatCode>
                <c:ptCount val="12"/>
                <c:pt idx="0">
                  <c:v>19.659954345048043</c:v>
                </c:pt>
                <c:pt idx="1">
                  <c:v>19.153491041482205</c:v>
                </c:pt>
                <c:pt idx="2">
                  <c:v>32.817253387887583</c:v>
                </c:pt>
                <c:pt idx="3">
                  <c:v>16.337429914402584</c:v>
                </c:pt>
                <c:pt idx="4">
                  <c:v>32.255709404216198</c:v>
                </c:pt>
                <c:pt idx="5">
                  <c:v>34.919744227222132</c:v>
                </c:pt>
                <c:pt idx="6">
                  <c:v>30.910636762981952</c:v>
                </c:pt>
                <c:pt idx="7">
                  <c:v>113.66809873333439</c:v>
                </c:pt>
                <c:pt idx="8">
                  <c:v>53.675347315828262</c:v>
                </c:pt>
                <c:pt idx="9">
                  <c:v>40.374818384124474</c:v>
                </c:pt>
                <c:pt idx="10">
                  <c:v>47.13268310528148</c:v>
                </c:pt>
                <c:pt idx="11">
                  <c:v>50.419840927602898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A-4E94-BB0C-E363B1260A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06025200"/>
        <c:axId val="1636910752"/>
      </c:lineChart>
      <c:catAx>
        <c:axId val="17060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10752"/>
        <c:crosses val="autoZero"/>
        <c:auto val="1"/>
        <c:lblAlgn val="ctr"/>
        <c:lblOffset val="100"/>
        <c:noMultiLvlLbl val="0"/>
      </c:catAx>
      <c:valAx>
        <c:axId val="16369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0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/>
              <a:t>Рівень виплат за 4 квартали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Аркуш1!$P$1</c:f>
              <c:strCache>
                <c:ptCount val="1"/>
                <c:pt idx="0">
                  <c:v>3 м. (I кв.)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Аркуш1!$O$2:$O$13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Аркуш1!$P$2:$P$13</c:f>
              <c:numCache>
                <c:formatCode>0.00</c:formatCode>
                <c:ptCount val="12"/>
                <c:pt idx="0">
                  <c:v>27.288125019761868</c:v>
                </c:pt>
                <c:pt idx="1">
                  <c:v>17.072571467283051</c:v>
                </c:pt>
                <c:pt idx="2">
                  <c:v>37.278083761891487</c:v>
                </c:pt>
                <c:pt idx="3">
                  <c:v>16.318420715292913</c:v>
                </c:pt>
                <c:pt idx="4">
                  <c:v>32.481373122683834</c:v>
                </c:pt>
                <c:pt idx="5">
                  <c:v>39.942386513030698</c:v>
                </c:pt>
                <c:pt idx="6">
                  <c:v>44.368488393346738</c:v>
                </c:pt>
                <c:pt idx="7">
                  <c:v>48.814280750521192</c:v>
                </c:pt>
                <c:pt idx="8">
                  <c:v>44.183667976530117</c:v>
                </c:pt>
                <c:pt idx="9">
                  <c:v>38.006927163898041</c:v>
                </c:pt>
                <c:pt idx="10">
                  <c:v>62.838704946283876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4-41F9-9102-F4AF6CEFBF25}"/>
            </c:ext>
          </c:extLst>
        </c:ser>
        <c:ser>
          <c:idx val="1"/>
          <c:order val="1"/>
          <c:tx>
            <c:strRef>
              <c:f>Аркуш1!$Q$1</c:f>
              <c:strCache>
                <c:ptCount val="1"/>
                <c:pt idx="0">
                  <c:v>II кв.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Аркуш1!$O$2:$O$13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Аркуш1!$Q$2:$Q$13</c:f>
              <c:numCache>
                <c:formatCode>0.00</c:formatCode>
                <c:ptCount val="12"/>
                <c:pt idx="0">
                  <c:v>5.2090973902356703</c:v>
                </c:pt>
                <c:pt idx="1">
                  <c:v>7.1647284830044873</c:v>
                </c:pt>
                <c:pt idx="2">
                  <c:v>43.531415827017597</c:v>
                </c:pt>
                <c:pt idx="3">
                  <c:v>31.224973469954083</c:v>
                </c:pt>
                <c:pt idx="4">
                  <c:v>22.776871989708919</c:v>
                </c:pt>
                <c:pt idx="5">
                  <c:v>27.891625459617092</c:v>
                </c:pt>
                <c:pt idx="6">
                  <c:v>40.675058871413206</c:v>
                </c:pt>
                <c:pt idx="7">
                  <c:v>47.554107329632309</c:v>
                </c:pt>
                <c:pt idx="8">
                  <c:v>44.757342510987606</c:v>
                </c:pt>
                <c:pt idx="9">
                  <c:v>38.369493384327676</c:v>
                </c:pt>
                <c:pt idx="10">
                  <c:v>51.54154602832326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4-41F9-9102-F4AF6CEFBF25}"/>
            </c:ext>
          </c:extLst>
        </c:ser>
        <c:ser>
          <c:idx val="2"/>
          <c:order val="2"/>
          <c:tx>
            <c:strRef>
              <c:f>Аркуш1!$R$1</c:f>
              <c:strCache>
                <c:ptCount val="1"/>
                <c:pt idx="0">
                  <c:v>III кв.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Аркуш1!$O$2:$O$13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Аркуш1!$R$2:$R$13</c:f>
              <c:numCache>
                <c:formatCode>0.00</c:formatCode>
                <c:ptCount val="12"/>
                <c:pt idx="0">
                  <c:v>21.550969071852851</c:v>
                </c:pt>
                <c:pt idx="1">
                  <c:v>13.748649584666511</c:v>
                </c:pt>
                <c:pt idx="2">
                  <c:v>42.024010355051516</c:v>
                </c:pt>
                <c:pt idx="3">
                  <c:v>15.130697403874665</c:v>
                </c:pt>
                <c:pt idx="4">
                  <c:v>25.590142235093289</c:v>
                </c:pt>
                <c:pt idx="5">
                  <c:v>29.43092251482593</c:v>
                </c:pt>
                <c:pt idx="6">
                  <c:v>34.365250053009419</c:v>
                </c:pt>
                <c:pt idx="7">
                  <c:v>92.391155531215773</c:v>
                </c:pt>
                <c:pt idx="8">
                  <c:v>32.561246411871963</c:v>
                </c:pt>
                <c:pt idx="9">
                  <c:v>44.564662805006151</c:v>
                </c:pt>
                <c:pt idx="10">
                  <c:v>51.091307107420889</c:v>
                </c:pt>
                <c:pt idx="11">
                  <c:v>54.377615190740691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4-41F9-9102-F4AF6CEFBF25}"/>
            </c:ext>
          </c:extLst>
        </c:ser>
        <c:ser>
          <c:idx val="3"/>
          <c:order val="3"/>
          <c:tx>
            <c:strRef>
              <c:f>Аркуш1!$S$1</c:f>
              <c:strCache>
                <c:ptCount val="1"/>
                <c:pt idx="0">
                  <c:v>IV кв.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Аркуш1!$O$2:$O$13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Аркуш1!$S$2:$S$13</c:f>
              <c:numCache>
                <c:formatCode>0.00</c:formatCode>
                <c:ptCount val="12"/>
                <c:pt idx="0">
                  <c:v>18.629290708811187</c:v>
                </c:pt>
                <c:pt idx="1">
                  <c:v>25.928881040156703</c:v>
                </c:pt>
                <c:pt idx="2">
                  <c:v>23.420480950829159</c:v>
                </c:pt>
                <c:pt idx="3">
                  <c:v>18.163509059512933</c:v>
                </c:pt>
                <c:pt idx="4">
                  <c:v>42.626611102602752</c:v>
                </c:pt>
                <c:pt idx="5">
                  <c:v>43.465696170908089</c:v>
                </c:pt>
                <c:pt idx="6">
                  <c:v>28.354328237772897</c:v>
                </c:pt>
                <c:pt idx="7">
                  <c:v>132.02521926586539</c:v>
                </c:pt>
                <c:pt idx="8">
                  <c:v>74.600561807804482</c:v>
                </c:pt>
                <c:pt idx="9">
                  <c:v>37.480954799390553</c:v>
                </c:pt>
                <c:pt idx="10">
                  <c:v>43.820845705368562</c:v>
                </c:pt>
                <c:pt idx="11">
                  <c:v>46.62458643264425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4-41F9-9102-F4AF6CEFB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34184896"/>
        <c:axId val="1424667888"/>
      </c:barChart>
      <c:catAx>
        <c:axId val="14341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667888"/>
        <c:crosses val="autoZero"/>
        <c:auto val="1"/>
        <c:lblAlgn val="ctr"/>
        <c:lblOffset val="100"/>
        <c:noMultiLvlLbl val="0"/>
      </c:catAx>
      <c:valAx>
        <c:axId val="14246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1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/>
              <a:t>Рівень виплат за рік</a:t>
            </a:r>
            <a:endParaRPr lang="en-US"/>
          </a:p>
        </c:rich>
      </c:tx>
      <c:layout>
        <c:manualLayout>
          <c:xMode val="edge"/>
          <c:yMode val="edge"/>
          <c:x val="0.39947784294760702"/>
          <c:y val="2.8688527676146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'Давиденко Км-11мн'!$H$2:$H$15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'Давиденко Км-11мн'!$I$2:$I$15</c:f>
              <c:numCache>
                <c:formatCode>0.00</c:formatCode>
                <c:ptCount val="14"/>
                <c:pt idx="0">
                  <c:v>15.863865831686075</c:v>
                </c:pt>
                <c:pt idx="1">
                  <c:v>15.209913752823152</c:v>
                </c:pt>
                <c:pt idx="2">
                  <c:v>36.523634491800117</c:v>
                </c:pt>
                <c:pt idx="3">
                  <c:v>19.025869620042691</c:v>
                </c:pt>
                <c:pt idx="4">
                  <c:v>30.116612360409313</c:v>
                </c:pt>
                <c:pt idx="5">
                  <c:v>33.943310815316643</c:v>
                </c:pt>
                <c:pt idx="6">
                  <c:v>35.961658499487008</c:v>
                </c:pt>
                <c:pt idx="7">
                  <c:v>85.400005407305272</c:v>
                </c:pt>
                <c:pt idx="8">
                  <c:v>49.82997194928933</c:v>
                </c:pt>
                <c:pt idx="9">
                  <c:v>39.409765962807356</c:v>
                </c:pt>
                <c:pt idx="10">
                  <c:v>51.114257009772579</c:v>
                </c:pt>
                <c:pt idx="11">
                  <c:v>53.132632557724826</c:v>
                </c:pt>
                <c:pt idx="12">
                  <c:v>49.18</c:v>
                </c:pt>
                <c:pt idx="13">
                  <c:v>49.271752951861941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D-48F9-874E-9BB7C5E5F7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511754256"/>
        <c:axId val="1424672048"/>
      </c:barChart>
      <c:catAx>
        <c:axId val="15117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672048"/>
        <c:crosses val="autoZero"/>
        <c:auto val="1"/>
        <c:lblAlgn val="ctr"/>
        <c:lblOffset val="100"/>
        <c:noMultiLvlLbl val="0"/>
      </c:catAx>
      <c:valAx>
        <c:axId val="14246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75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Рівень виплат за два півріччя</a:t>
            </a:r>
            <a:endParaRPr lang="en-US"/>
          </a:p>
        </c:rich>
      </c:tx>
      <c:layout>
        <c:manualLayout>
          <c:xMode val="edge"/>
          <c:yMode val="edge"/>
          <c:x val="0.37544467404239357"/>
          <c:y val="7.707129094412331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Перше півріччя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'Давиденко Км-11мн'!$K$2:$K$15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'Давиденко Км-11мн'!$L$2:$L$15</c:f>
              <c:numCache>
                <c:formatCode>0.00</c:formatCode>
                <c:ptCount val="14"/>
                <c:pt idx="0">
                  <c:v>11.846152581480624</c:v>
                </c:pt>
                <c:pt idx="1">
                  <c:v>10.593909341291166</c:v>
                </c:pt>
                <c:pt idx="2">
                  <c:v>40.183550766193569</c:v>
                </c:pt>
                <c:pt idx="3">
                  <c:v>22.601991718198512</c:v>
                </c:pt>
                <c:pt idx="4">
                  <c:v>27.526605392484431</c:v>
                </c:pt>
                <c:pt idx="5">
                  <c:v>32.782691667869855</c:v>
                </c:pt>
                <c:pt idx="6">
                  <c:v>42.311180204689727</c:v>
                </c:pt>
                <c:pt idx="7">
                  <c:v>48.160060147863497</c:v>
                </c:pt>
                <c:pt idx="8">
                  <c:v>44.491435557717978</c:v>
                </c:pt>
                <c:pt idx="9">
                  <c:v>38.20437229602971</c:v>
                </c:pt>
                <c:pt idx="10">
                  <c:v>56.036413237729136</c:v>
                </c:pt>
                <c:pt idx="11">
                  <c:v>56.21255907251895</c:v>
                </c:pt>
                <c:pt idx="12">
                  <c:v>48.262041863118426</c:v>
                </c:pt>
                <c:pt idx="13">
                  <c:v>48.461066830165542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9-4D20-9CF8-17E53B8229C0}"/>
            </c:ext>
          </c:extLst>
        </c:ser>
        <c:ser>
          <c:idx val="1"/>
          <c:order val="1"/>
          <c:tx>
            <c:v>Друге півріччя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'Давиденко Км-11мн'!$K$2:$K$15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'Давиденко Км-11мн'!$M$2:$M$15</c:f>
              <c:numCache>
                <c:formatCode>0.00</c:formatCode>
                <c:ptCount val="14"/>
                <c:pt idx="0">
                  <c:v>19.659954345048043</c:v>
                </c:pt>
                <c:pt idx="1">
                  <c:v>19.153491041482205</c:v>
                </c:pt>
                <c:pt idx="2">
                  <c:v>32.817253387887583</c:v>
                </c:pt>
                <c:pt idx="3">
                  <c:v>16.337429914402584</c:v>
                </c:pt>
                <c:pt idx="4">
                  <c:v>32.255709404216198</c:v>
                </c:pt>
                <c:pt idx="5">
                  <c:v>34.919744227222132</c:v>
                </c:pt>
                <c:pt idx="6">
                  <c:v>30.910636762981952</c:v>
                </c:pt>
                <c:pt idx="7">
                  <c:v>113.66809873333439</c:v>
                </c:pt>
                <c:pt idx="8">
                  <c:v>53.675347315828262</c:v>
                </c:pt>
                <c:pt idx="9">
                  <c:v>40.374818384124474</c:v>
                </c:pt>
                <c:pt idx="10">
                  <c:v>47.13268310528148</c:v>
                </c:pt>
                <c:pt idx="11">
                  <c:v>50.419840927602898</c:v>
                </c:pt>
                <c:pt idx="12">
                  <c:v>50.00995923353738</c:v>
                </c:pt>
                <c:pt idx="13">
                  <c:v>49.920222331208109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9-4D20-9CF8-17E53B8229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06025200"/>
        <c:axId val="1636910752"/>
      </c:lineChart>
      <c:catAx>
        <c:axId val="17060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10752"/>
        <c:crosses val="autoZero"/>
        <c:auto val="1"/>
        <c:lblAlgn val="ctr"/>
        <c:lblOffset val="100"/>
        <c:noMultiLvlLbl val="0"/>
      </c:catAx>
      <c:valAx>
        <c:axId val="16369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0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/>
              <a:t>Рівень виплат за 4 квартали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'Давиденко Км-11мн'!$P$1</c:f>
              <c:strCache>
                <c:ptCount val="1"/>
                <c:pt idx="0">
                  <c:v>3 м. (I кв.)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'Давиденко Км-11мн'!$O$2:$O$15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'Давиденко Км-11мн'!$P$2:$P$15</c:f>
              <c:numCache>
                <c:formatCode>0.00</c:formatCode>
                <c:ptCount val="14"/>
                <c:pt idx="0">
                  <c:v>27.288125019761868</c:v>
                </c:pt>
                <c:pt idx="1">
                  <c:v>17.072571467283051</c:v>
                </c:pt>
                <c:pt idx="2">
                  <c:v>37.278083761891487</c:v>
                </c:pt>
                <c:pt idx="3">
                  <c:v>16.318420715292913</c:v>
                </c:pt>
                <c:pt idx="4">
                  <c:v>32.481373122683834</c:v>
                </c:pt>
                <c:pt idx="5">
                  <c:v>39.942386513030698</c:v>
                </c:pt>
                <c:pt idx="6">
                  <c:v>44.368488393346738</c:v>
                </c:pt>
                <c:pt idx="7">
                  <c:v>48.814280750521192</c:v>
                </c:pt>
                <c:pt idx="8">
                  <c:v>44.183667976530117</c:v>
                </c:pt>
                <c:pt idx="9">
                  <c:v>38.006927163898041</c:v>
                </c:pt>
                <c:pt idx="10">
                  <c:v>62.838704946283876</c:v>
                </c:pt>
                <c:pt idx="11">
                  <c:v>0</c:v>
                </c:pt>
                <c:pt idx="12">
                  <c:v>50.543194454399313</c:v>
                </c:pt>
                <c:pt idx="13">
                  <c:v>53.604298377938605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7-454D-93A6-014C65A25FFD}"/>
            </c:ext>
          </c:extLst>
        </c:ser>
        <c:ser>
          <c:idx val="1"/>
          <c:order val="1"/>
          <c:tx>
            <c:strRef>
              <c:f>'Давиденко Км-11мн'!$Q$1</c:f>
              <c:strCache>
                <c:ptCount val="1"/>
                <c:pt idx="0">
                  <c:v>II кв.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'Давиденко Км-11мн'!$O$2:$O$15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'Давиденко Км-11мн'!$Q$2:$Q$15</c:f>
              <c:numCache>
                <c:formatCode>0.00</c:formatCode>
                <c:ptCount val="14"/>
                <c:pt idx="0">
                  <c:v>5.2090973902356703</c:v>
                </c:pt>
                <c:pt idx="1">
                  <c:v>7.1647284830044873</c:v>
                </c:pt>
                <c:pt idx="2">
                  <c:v>43.531415827017597</c:v>
                </c:pt>
                <c:pt idx="3">
                  <c:v>31.224973469954083</c:v>
                </c:pt>
                <c:pt idx="4">
                  <c:v>22.776871989708919</c:v>
                </c:pt>
                <c:pt idx="5">
                  <c:v>27.891625459617092</c:v>
                </c:pt>
                <c:pt idx="6">
                  <c:v>40.675058871413206</c:v>
                </c:pt>
                <c:pt idx="7">
                  <c:v>47.554107329632309</c:v>
                </c:pt>
                <c:pt idx="8">
                  <c:v>44.757342510987606</c:v>
                </c:pt>
                <c:pt idx="9">
                  <c:v>38.369493384327676</c:v>
                </c:pt>
                <c:pt idx="10">
                  <c:v>51.54154602832326</c:v>
                </c:pt>
                <c:pt idx="11">
                  <c:v>0</c:v>
                </c:pt>
                <c:pt idx="12">
                  <c:v>46.188357503211272</c:v>
                </c:pt>
                <c:pt idx="13">
                  <c:v>43.669266967754162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7-454D-93A6-014C65A25FFD}"/>
            </c:ext>
          </c:extLst>
        </c:ser>
        <c:ser>
          <c:idx val="2"/>
          <c:order val="2"/>
          <c:tx>
            <c:strRef>
              <c:f>'Давиденко Км-11мн'!$R$1</c:f>
              <c:strCache>
                <c:ptCount val="1"/>
                <c:pt idx="0">
                  <c:v>III кв.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'Давиденко Км-11мн'!$O$2:$O$15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'Давиденко Км-11мн'!$R$2:$R$15</c:f>
              <c:numCache>
                <c:formatCode>0.00</c:formatCode>
                <c:ptCount val="14"/>
                <c:pt idx="0">
                  <c:v>21.550969071852851</c:v>
                </c:pt>
                <c:pt idx="1">
                  <c:v>13.748649584666511</c:v>
                </c:pt>
                <c:pt idx="2">
                  <c:v>42.024010355051516</c:v>
                </c:pt>
                <c:pt idx="3">
                  <c:v>15.130697403874665</c:v>
                </c:pt>
                <c:pt idx="4">
                  <c:v>25.590142235093289</c:v>
                </c:pt>
                <c:pt idx="5">
                  <c:v>29.43092251482593</c:v>
                </c:pt>
                <c:pt idx="6">
                  <c:v>34.365250053009419</c:v>
                </c:pt>
                <c:pt idx="7">
                  <c:v>92.391155531215773</c:v>
                </c:pt>
                <c:pt idx="8">
                  <c:v>32.561246411871963</c:v>
                </c:pt>
                <c:pt idx="9">
                  <c:v>44.564662805006151</c:v>
                </c:pt>
                <c:pt idx="10">
                  <c:v>51.091307107420889</c:v>
                </c:pt>
                <c:pt idx="11">
                  <c:v>54.377615190740691</c:v>
                </c:pt>
                <c:pt idx="12">
                  <c:v>47.946836846937757</c:v>
                </c:pt>
                <c:pt idx="13">
                  <c:v>43.419016012274497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7-454D-93A6-014C65A25FFD}"/>
            </c:ext>
          </c:extLst>
        </c:ser>
        <c:ser>
          <c:idx val="3"/>
          <c:order val="3"/>
          <c:tx>
            <c:strRef>
              <c:f>'Давиденко Км-11мн'!$S$1</c:f>
              <c:strCache>
                <c:ptCount val="1"/>
                <c:pt idx="0">
                  <c:v>IV кв.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'Давиденко Км-11мн'!$O$2:$O$15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'Давиденко Км-11мн'!$S$2:$S$15</c:f>
              <c:numCache>
                <c:formatCode>0.00</c:formatCode>
                <c:ptCount val="14"/>
                <c:pt idx="0">
                  <c:v>18.629290708811187</c:v>
                </c:pt>
                <c:pt idx="1">
                  <c:v>25.928881040156703</c:v>
                </c:pt>
                <c:pt idx="2">
                  <c:v>23.420480950829159</c:v>
                </c:pt>
                <c:pt idx="3">
                  <c:v>18.163509059512933</c:v>
                </c:pt>
                <c:pt idx="4">
                  <c:v>42.626611102602752</c:v>
                </c:pt>
                <c:pt idx="5">
                  <c:v>43.465696170908089</c:v>
                </c:pt>
                <c:pt idx="6">
                  <c:v>28.354328237772897</c:v>
                </c:pt>
                <c:pt idx="7">
                  <c:v>132.02521926586539</c:v>
                </c:pt>
                <c:pt idx="8">
                  <c:v>74.600561807804482</c:v>
                </c:pt>
                <c:pt idx="9">
                  <c:v>37.480954799390553</c:v>
                </c:pt>
                <c:pt idx="10">
                  <c:v>43.820845705368562</c:v>
                </c:pt>
                <c:pt idx="11">
                  <c:v>46.62458643264425</c:v>
                </c:pt>
                <c:pt idx="12">
                  <c:v>51.967736369910277</c:v>
                </c:pt>
                <c:pt idx="13">
                  <c:v>56.011678203431259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7-454D-93A6-014C65A2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34184896"/>
        <c:axId val="1424667888"/>
      </c:barChart>
      <c:catAx>
        <c:axId val="14341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667888"/>
        <c:crosses val="autoZero"/>
        <c:auto val="1"/>
        <c:lblAlgn val="ctr"/>
        <c:lblOffset val="100"/>
        <c:noMultiLvlLbl val="0"/>
      </c:catAx>
      <c:valAx>
        <c:axId val="14246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1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6802</xdr:colOff>
      <xdr:row>36</xdr:row>
      <xdr:rowOff>16328</xdr:rowOff>
    </xdr:from>
    <xdr:to>
      <xdr:col>18</xdr:col>
      <xdr:colOff>312964</xdr:colOff>
      <xdr:row>56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81127-4E03-48E3-9C9D-94A1B20EC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603663</xdr:colOff>
      <xdr:row>56</xdr:row>
      <xdr:rowOff>134835</xdr:rowOff>
    </xdr:from>
    <xdr:to>
      <xdr:col>18</xdr:col>
      <xdr:colOff>277092</xdr:colOff>
      <xdr:row>77</xdr:row>
      <xdr:rowOff>34637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388C53-E9BD-43DB-97A6-9318FBDD4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581396</xdr:colOff>
      <xdr:row>77</xdr:row>
      <xdr:rowOff>51954</xdr:rowOff>
    </xdr:from>
    <xdr:to>
      <xdr:col>18</xdr:col>
      <xdr:colOff>322861</xdr:colOff>
      <xdr:row>98</xdr:row>
      <xdr:rowOff>133596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2D72EF-8A2B-4C4A-B563-76D714897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37</xdr:row>
      <xdr:rowOff>0</xdr:rowOff>
    </xdr:from>
    <xdr:to>
      <xdr:col>18</xdr:col>
      <xdr:colOff>306162</xdr:colOff>
      <xdr:row>57</xdr:row>
      <xdr:rowOff>165463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3B81127-4E03-48E3-9C9D-94A1B20EC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64</xdr:row>
      <xdr:rowOff>0</xdr:rowOff>
    </xdr:from>
    <xdr:to>
      <xdr:col>18</xdr:col>
      <xdr:colOff>283029</xdr:colOff>
      <xdr:row>84</xdr:row>
      <xdr:rowOff>82682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CA388C53-E9BD-43DB-97A6-9318FBDD4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87</xdr:row>
      <xdr:rowOff>0</xdr:rowOff>
    </xdr:from>
    <xdr:to>
      <xdr:col>18</xdr:col>
      <xdr:colOff>351065</xdr:colOff>
      <xdr:row>108</xdr:row>
      <xdr:rowOff>81642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DF2D72EF-8A2B-4C4A-B563-76D714897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117</xdr:row>
      <xdr:rowOff>99060</xdr:rowOff>
    </xdr:from>
    <xdr:to>
      <xdr:col>13</xdr:col>
      <xdr:colOff>236220</xdr:colOff>
      <xdr:row>134</xdr:row>
      <xdr:rowOff>106680</xdr:rowOff>
    </xdr:to>
    <xdr:pic>
      <xdr:nvPicPr>
        <xdr:cNvPr id="7" name="Рисунок 6" descr="Давыденко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22433280"/>
          <a:ext cx="2331720" cy="3116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topLeftCell="A73" zoomScaleNormal="100" workbookViewId="0">
      <selection activeCell="P17" sqref="P17:S32"/>
    </sheetView>
  </sheetViews>
  <sheetFormatPr defaultRowHeight="14.4" x14ac:dyDescent="0.3"/>
  <cols>
    <col min="3" max="3" width="10.6640625" bestFit="1" customWidth="1"/>
    <col min="4" max="4" width="10.5546875" bestFit="1" customWidth="1"/>
    <col min="5" max="5" width="9.44140625" bestFit="1" customWidth="1"/>
  </cols>
  <sheetData>
    <row r="1" spans="1:19" ht="53.4" thickBot="1" x14ac:dyDescent="0.35">
      <c r="A1" s="54" t="s">
        <v>8</v>
      </c>
      <c r="B1" s="54" t="s">
        <v>9</v>
      </c>
      <c r="C1" s="55" t="s">
        <v>10</v>
      </c>
      <c r="D1" s="55" t="s">
        <v>11</v>
      </c>
      <c r="E1" s="55" t="s">
        <v>12</v>
      </c>
      <c r="G1" s="6"/>
      <c r="H1" s="56" t="s">
        <v>8</v>
      </c>
      <c r="I1" s="55" t="s">
        <v>18</v>
      </c>
      <c r="J1" s="6"/>
      <c r="K1" s="56" t="s">
        <v>8</v>
      </c>
      <c r="L1" s="56" t="s">
        <v>19</v>
      </c>
      <c r="M1" s="56" t="s">
        <v>20</v>
      </c>
      <c r="N1" s="6"/>
      <c r="O1" s="56" t="s">
        <v>8</v>
      </c>
      <c r="P1" s="57" t="s">
        <v>7</v>
      </c>
      <c r="Q1" s="58" t="s">
        <v>6</v>
      </c>
      <c r="R1" s="58" t="s">
        <v>4</v>
      </c>
      <c r="S1" s="58" t="s">
        <v>2</v>
      </c>
    </row>
    <row r="2" spans="1:19" x14ac:dyDescent="0.3">
      <c r="A2" s="1">
        <v>2019</v>
      </c>
      <c r="B2" s="59" t="s">
        <v>0</v>
      </c>
      <c r="C2" s="38" t="s">
        <v>1</v>
      </c>
      <c r="D2" s="38" t="s">
        <v>1</v>
      </c>
      <c r="E2" s="38" t="s">
        <v>1</v>
      </c>
      <c r="G2" s="6"/>
      <c r="H2" s="21">
        <v>2007</v>
      </c>
      <c r="I2" s="4">
        <f>E110</f>
        <v>15.863865831686075</v>
      </c>
      <c r="J2" s="22"/>
      <c r="K2" s="21">
        <v>2007</v>
      </c>
      <c r="L2" s="4">
        <f>E115</f>
        <v>11.846152581480624</v>
      </c>
      <c r="M2" s="4">
        <f>E111</f>
        <v>19.659954345048043</v>
      </c>
      <c r="N2" s="6"/>
      <c r="O2" s="21">
        <v>2007</v>
      </c>
      <c r="P2" s="4">
        <f>E117</f>
        <v>27.288125019761868</v>
      </c>
      <c r="Q2" s="4">
        <f>E116</f>
        <v>5.2090973902356703</v>
      </c>
      <c r="R2" s="4">
        <f>E114</f>
        <v>21.550969071852851</v>
      </c>
      <c r="S2" s="4">
        <f>E112</f>
        <v>18.629290708811187</v>
      </c>
    </row>
    <row r="3" spans="1:19" x14ac:dyDescent="0.3">
      <c r="A3" s="3"/>
      <c r="B3" s="59" t="s">
        <v>17</v>
      </c>
      <c r="C3" s="38" t="s">
        <v>1</v>
      </c>
      <c r="D3" s="38" t="s">
        <v>1</v>
      </c>
      <c r="E3" s="38" t="s">
        <v>1</v>
      </c>
      <c r="G3" s="6"/>
      <c r="H3" s="21">
        <v>2008</v>
      </c>
      <c r="I3" s="4">
        <f>E101</f>
        <v>15.209913752823152</v>
      </c>
      <c r="J3" s="22"/>
      <c r="K3" s="21">
        <v>2008</v>
      </c>
      <c r="L3" s="4">
        <f>E106</f>
        <v>10.593909341291166</v>
      </c>
      <c r="M3" s="4">
        <f>E102</f>
        <v>19.153491041482205</v>
      </c>
      <c r="N3" s="6"/>
      <c r="O3" s="21">
        <v>2008</v>
      </c>
      <c r="P3" s="4">
        <f>E108</f>
        <v>17.072571467283051</v>
      </c>
      <c r="Q3" s="4">
        <f>E107</f>
        <v>7.1647284830044873</v>
      </c>
      <c r="R3" s="4">
        <f>E105</f>
        <v>13.748649584666511</v>
      </c>
      <c r="S3" s="4">
        <f>E103</f>
        <v>25.928881040156703</v>
      </c>
    </row>
    <row r="4" spans="1:19" x14ac:dyDescent="0.3">
      <c r="A4" s="3"/>
      <c r="B4" s="60" t="s">
        <v>2</v>
      </c>
      <c r="C4" s="38" t="s">
        <v>1</v>
      </c>
      <c r="D4" s="38" t="s">
        <v>1</v>
      </c>
      <c r="E4" s="38" t="s">
        <v>1</v>
      </c>
      <c r="G4" s="6"/>
      <c r="H4" s="21">
        <v>2009</v>
      </c>
      <c r="I4" s="4">
        <f>E92</f>
        <v>36.523634491800117</v>
      </c>
      <c r="J4" s="22"/>
      <c r="K4" s="21">
        <v>2009</v>
      </c>
      <c r="L4" s="4">
        <f>E97</f>
        <v>40.183550766193569</v>
      </c>
      <c r="M4" s="4">
        <f>E93</f>
        <v>32.817253387887583</v>
      </c>
      <c r="N4" s="6"/>
      <c r="O4" s="21">
        <v>2009</v>
      </c>
      <c r="P4" s="4">
        <f>E99</f>
        <v>37.278083761891487</v>
      </c>
      <c r="Q4" s="4">
        <f>E98</f>
        <v>43.531415827017597</v>
      </c>
      <c r="R4" s="4">
        <f>E96</f>
        <v>42.024010355051516</v>
      </c>
      <c r="S4" s="4">
        <f>E94</f>
        <v>23.420480950829159</v>
      </c>
    </row>
    <row r="5" spans="1:19" x14ac:dyDescent="0.3">
      <c r="A5" s="3"/>
      <c r="B5" s="59" t="s">
        <v>3</v>
      </c>
      <c r="C5" s="39">
        <v>315098</v>
      </c>
      <c r="D5" s="39">
        <v>151726</v>
      </c>
      <c r="E5" s="38" t="s">
        <v>1</v>
      </c>
      <c r="G5" s="6"/>
      <c r="H5" s="21">
        <v>2010</v>
      </c>
      <c r="I5" s="4">
        <f>E83</f>
        <v>19.025869620042691</v>
      </c>
      <c r="J5" s="22"/>
      <c r="K5" s="21">
        <v>2010</v>
      </c>
      <c r="L5" s="4">
        <f>E88</f>
        <v>22.601991718198512</v>
      </c>
      <c r="M5" s="4">
        <f>E84</f>
        <v>16.337429914402584</v>
      </c>
      <c r="N5" s="6"/>
      <c r="O5" s="21">
        <v>2010</v>
      </c>
      <c r="P5" s="4">
        <f>E90</f>
        <v>16.318420715292913</v>
      </c>
      <c r="Q5" s="4">
        <f>E89</f>
        <v>31.224973469954083</v>
      </c>
      <c r="R5" s="4">
        <f>E87</f>
        <v>15.130697403874665</v>
      </c>
      <c r="S5" s="4">
        <f>E85</f>
        <v>18.163509059512933</v>
      </c>
    </row>
    <row r="6" spans="1:19" x14ac:dyDescent="0.3">
      <c r="A6" s="3"/>
      <c r="B6" s="60" t="s">
        <v>4</v>
      </c>
      <c r="C6" s="38" t="s">
        <v>1</v>
      </c>
      <c r="D6" s="38" t="s">
        <v>1</v>
      </c>
      <c r="E6" s="38" t="s">
        <v>1</v>
      </c>
      <c r="G6" s="6"/>
      <c r="H6" s="21">
        <v>2011</v>
      </c>
      <c r="I6" s="4">
        <f>E74</f>
        <v>30.116612360409313</v>
      </c>
      <c r="J6" s="22"/>
      <c r="K6" s="21">
        <v>2011</v>
      </c>
      <c r="L6" s="4">
        <f>E79</f>
        <v>27.526605392484431</v>
      </c>
      <c r="M6" s="4">
        <f>E75</f>
        <v>32.255709404216198</v>
      </c>
      <c r="N6" s="6"/>
      <c r="O6" s="21">
        <v>2011</v>
      </c>
      <c r="P6" s="4">
        <f>E81</f>
        <v>32.481373122683834</v>
      </c>
      <c r="Q6" s="4">
        <f>E80</f>
        <v>22.776871989708919</v>
      </c>
      <c r="R6" s="4">
        <f>E78</f>
        <v>25.590142235093289</v>
      </c>
      <c r="S6" s="4">
        <f>E76</f>
        <v>42.626611102602752</v>
      </c>
    </row>
    <row r="7" spans="1:19" x14ac:dyDescent="0.3">
      <c r="A7" s="3"/>
      <c r="B7" s="61" t="s">
        <v>5</v>
      </c>
      <c r="C7" s="36">
        <v>205097</v>
      </c>
      <c r="D7" s="53">
        <v>98984</v>
      </c>
      <c r="E7" s="37">
        <f>D7/C7*100</f>
        <v>48.262041863118426</v>
      </c>
      <c r="G7" s="6"/>
      <c r="H7" s="21">
        <v>2012</v>
      </c>
      <c r="I7" s="4">
        <f>E65</f>
        <v>33.943310815316643</v>
      </c>
      <c r="J7" s="22"/>
      <c r="K7" s="21">
        <v>2012</v>
      </c>
      <c r="L7" s="4">
        <f>E70</f>
        <v>32.782691667869855</v>
      </c>
      <c r="M7" s="4">
        <f>E66</f>
        <v>34.919744227222132</v>
      </c>
      <c r="N7" s="6"/>
      <c r="O7" s="21">
        <v>2012</v>
      </c>
      <c r="P7" s="4">
        <f>E72</f>
        <v>39.942386513030698</v>
      </c>
      <c r="Q7" s="4">
        <f>E71</f>
        <v>27.891625459617092</v>
      </c>
      <c r="R7" s="4">
        <f>E69</f>
        <v>29.43092251482593</v>
      </c>
      <c r="S7" s="4">
        <f>E67</f>
        <v>43.465696170908089</v>
      </c>
    </row>
    <row r="8" spans="1:19" x14ac:dyDescent="0.3">
      <c r="A8" s="3"/>
      <c r="B8" s="60" t="s">
        <v>6</v>
      </c>
      <c r="C8" s="37">
        <f>C7-C9</f>
        <v>107434</v>
      </c>
      <c r="D8" s="38" t="s">
        <v>1</v>
      </c>
      <c r="E8" s="38" t="s">
        <v>1</v>
      </c>
      <c r="G8" s="6"/>
      <c r="H8" s="21">
        <v>2013</v>
      </c>
      <c r="I8" s="4">
        <f>E56</f>
        <v>35.961658499487008</v>
      </c>
      <c r="J8" s="22"/>
      <c r="K8" s="21">
        <v>2013</v>
      </c>
      <c r="L8" s="4">
        <f>E61</f>
        <v>42.311180204689727</v>
      </c>
      <c r="M8" s="4">
        <f>E57</f>
        <v>30.910636762981952</v>
      </c>
      <c r="N8" s="6"/>
      <c r="O8" s="21">
        <v>2013</v>
      </c>
      <c r="P8" s="4">
        <f>E63</f>
        <v>44.368488393346738</v>
      </c>
      <c r="Q8" s="4">
        <f>E62</f>
        <v>40.675058871413206</v>
      </c>
      <c r="R8" s="4">
        <f>E60</f>
        <v>34.365250053009419</v>
      </c>
      <c r="S8" s="4">
        <f>E58</f>
        <v>28.354328237772897</v>
      </c>
    </row>
    <row r="9" spans="1:19" x14ac:dyDescent="0.3">
      <c r="A9" s="5"/>
      <c r="B9" s="59" t="s">
        <v>7</v>
      </c>
      <c r="C9" s="36">
        <v>97663</v>
      </c>
      <c r="D9" s="36">
        <v>49362</v>
      </c>
      <c r="E9" s="38" t="s">
        <v>1</v>
      </c>
      <c r="G9" s="6"/>
      <c r="H9" s="21">
        <v>2014</v>
      </c>
      <c r="I9" s="4">
        <f>E47</f>
        <v>85.400005407305272</v>
      </c>
      <c r="J9" s="22"/>
      <c r="K9" s="21">
        <v>2014</v>
      </c>
      <c r="L9" s="4">
        <f>E52</f>
        <v>48.160060147863497</v>
      </c>
      <c r="M9" s="4">
        <f>E48</f>
        <v>113.66809873333439</v>
      </c>
      <c r="N9" s="6"/>
      <c r="O9" s="21">
        <v>2014</v>
      </c>
      <c r="P9" s="4">
        <f>E54</f>
        <v>48.814280750521192</v>
      </c>
      <c r="Q9" s="4">
        <f>E53</f>
        <v>47.554107329632309</v>
      </c>
      <c r="R9" s="4">
        <f>E51</f>
        <v>92.391155531215773</v>
      </c>
      <c r="S9" s="4">
        <f>E49</f>
        <v>132.02521926586539</v>
      </c>
    </row>
    <row r="10" spans="1:19" x14ac:dyDescent="0.3">
      <c r="A10" s="6"/>
      <c r="B10" s="6"/>
      <c r="C10" s="48"/>
      <c r="D10" s="48"/>
      <c r="E10" s="48"/>
      <c r="G10" s="6"/>
      <c r="H10" s="21">
        <v>2015</v>
      </c>
      <c r="I10" s="23">
        <f>E38</f>
        <v>49.82997194928933</v>
      </c>
      <c r="J10" s="22"/>
      <c r="K10" s="21">
        <v>2015</v>
      </c>
      <c r="L10" s="23">
        <f>E43</f>
        <v>44.491435557717978</v>
      </c>
      <c r="M10" s="23">
        <f>E39</f>
        <v>53.675347315828262</v>
      </c>
      <c r="N10" s="6"/>
      <c r="O10" s="21">
        <v>2015</v>
      </c>
      <c r="P10" s="23">
        <f>E45</f>
        <v>44.183667976530117</v>
      </c>
      <c r="Q10" s="23">
        <f>E44</f>
        <v>44.757342510987606</v>
      </c>
      <c r="R10" s="23">
        <f>E42</f>
        <v>32.561246411871963</v>
      </c>
      <c r="S10" s="4">
        <f>E40</f>
        <v>74.600561807804482</v>
      </c>
    </row>
    <row r="11" spans="1:19" x14ac:dyDescent="0.3">
      <c r="A11" s="1">
        <v>2018</v>
      </c>
      <c r="B11" s="59" t="s">
        <v>0</v>
      </c>
      <c r="C11" s="36">
        <v>314033</v>
      </c>
      <c r="D11" s="36">
        <v>166854</v>
      </c>
      <c r="E11" s="37">
        <f>D11/C11*100</f>
        <v>53.132632557724826</v>
      </c>
      <c r="G11" s="6"/>
      <c r="H11" s="2">
        <v>2016</v>
      </c>
      <c r="I11" s="12">
        <f>E29</f>
        <v>39.409765962807356</v>
      </c>
      <c r="J11" s="22"/>
      <c r="K11" s="21">
        <v>2016</v>
      </c>
      <c r="L11" s="4">
        <f>E34</f>
        <v>38.20437229602971</v>
      </c>
      <c r="M11" s="4">
        <f>E30</f>
        <v>40.374818384124474</v>
      </c>
      <c r="N11" s="6"/>
      <c r="O11" s="21">
        <v>2016</v>
      </c>
      <c r="P11" s="4">
        <f>E36</f>
        <v>38.006927163898041</v>
      </c>
      <c r="Q11" s="4">
        <f>E35</f>
        <v>38.369493384327676</v>
      </c>
      <c r="R11" s="4">
        <f>E33</f>
        <v>44.564662805006151</v>
      </c>
      <c r="S11" s="4">
        <f>E31</f>
        <v>37.480954799390553</v>
      </c>
    </row>
    <row r="12" spans="1:19" x14ac:dyDescent="0.3">
      <c r="A12" s="3"/>
      <c r="B12" s="59" t="s">
        <v>17</v>
      </c>
      <c r="C12" s="37">
        <f>C11-C16</f>
        <v>166968</v>
      </c>
      <c r="D12" s="37">
        <f>D11-D16</f>
        <v>84185</v>
      </c>
      <c r="E12" s="37">
        <f>D12/C12*100</f>
        <v>50.419840927602898</v>
      </c>
      <c r="G12" s="6"/>
      <c r="H12" s="2">
        <v>2017</v>
      </c>
      <c r="I12" s="12">
        <f>E20</f>
        <v>51.114257009772579</v>
      </c>
      <c r="J12" s="22"/>
      <c r="K12" s="21">
        <v>2017</v>
      </c>
      <c r="L12" s="4">
        <f>E25</f>
        <v>56.036413237729136</v>
      </c>
      <c r="M12" s="4">
        <f>E21</f>
        <v>47.13268310528148</v>
      </c>
      <c r="N12" s="6"/>
      <c r="O12" s="21">
        <v>2017</v>
      </c>
      <c r="P12" s="4">
        <f>E27</f>
        <v>62.838704946283876</v>
      </c>
      <c r="Q12" s="4">
        <f>E26</f>
        <v>51.54154602832326</v>
      </c>
      <c r="R12" s="4">
        <f>E24</f>
        <v>51.091307107420889</v>
      </c>
      <c r="S12" s="4">
        <f>E22</f>
        <v>43.820845705368562</v>
      </c>
    </row>
    <row r="13" spans="1:19" x14ac:dyDescent="0.3">
      <c r="A13" s="3"/>
      <c r="B13" s="60" t="s">
        <v>2</v>
      </c>
      <c r="C13" s="37">
        <f>C11-C14</f>
        <v>85234</v>
      </c>
      <c r="D13" s="37">
        <f>D11-D14</f>
        <v>39740</v>
      </c>
      <c r="E13" s="37">
        <f>D13/C13*100</f>
        <v>46.62458643264425</v>
      </c>
      <c r="G13" s="6"/>
      <c r="H13" s="2">
        <v>2018</v>
      </c>
      <c r="I13" s="12">
        <f>E11</f>
        <v>53.132632557724826</v>
      </c>
      <c r="J13" s="22"/>
      <c r="K13" s="21">
        <v>2018</v>
      </c>
      <c r="L13" s="4">
        <f>E16</f>
        <v>56.21255907251895</v>
      </c>
      <c r="M13" s="4">
        <f>E12</f>
        <v>50.419840927602898</v>
      </c>
      <c r="N13" s="6"/>
      <c r="O13" s="21">
        <v>2018</v>
      </c>
      <c r="P13" s="21" t="str">
        <f>E18</f>
        <v>no data</v>
      </c>
      <c r="Q13" s="21" t="str">
        <f>E17</f>
        <v>no data</v>
      </c>
      <c r="R13" s="4">
        <f>E15</f>
        <v>54.377615190740691</v>
      </c>
      <c r="S13" s="4">
        <f>E13</f>
        <v>46.62458643264425</v>
      </c>
    </row>
    <row r="14" spans="1:19" x14ac:dyDescent="0.3">
      <c r="A14" s="3"/>
      <c r="B14" s="59" t="s">
        <v>3</v>
      </c>
      <c r="C14" s="36">
        <v>228799</v>
      </c>
      <c r="D14" s="53">
        <v>127114</v>
      </c>
      <c r="E14" s="37">
        <f>D14/C14*100</f>
        <v>55.557061001140738</v>
      </c>
      <c r="G14" s="6"/>
      <c r="H14" s="2">
        <v>2019</v>
      </c>
      <c r="I14" s="2" t="str">
        <f>E2</f>
        <v>no data</v>
      </c>
      <c r="J14" s="22"/>
      <c r="K14" s="21">
        <v>2019</v>
      </c>
      <c r="L14" s="4">
        <f>E7</f>
        <v>48.262041863118426</v>
      </c>
      <c r="M14" s="21" t="str">
        <f>E3</f>
        <v>no data</v>
      </c>
      <c r="N14" s="6"/>
      <c r="O14" s="21">
        <v>2019</v>
      </c>
      <c r="P14" s="21" t="str">
        <f>E9</f>
        <v>no data</v>
      </c>
      <c r="Q14" s="21" t="str">
        <f>E8</f>
        <v>no data</v>
      </c>
      <c r="R14" s="21" t="str">
        <f>E6</f>
        <v>no data</v>
      </c>
      <c r="S14" s="21" t="str">
        <f>E4</f>
        <v>no data</v>
      </c>
    </row>
    <row r="15" spans="1:19" x14ac:dyDescent="0.3">
      <c r="A15" s="3"/>
      <c r="B15" s="60" t="s">
        <v>4</v>
      </c>
      <c r="C15" s="37">
        <f>C14-C16</f>
        <v>81734</v>
      </c>
      <c r="D15" s="37">
        <f>D14-D16</f>
        <v>44445</v>
      </c>
      <c r="E15" s="37">
        <f t="shared" ref="E15:E16" si="0">D15/C15*100</f>
        <v>54.377615190740691</v>
      </c>
      <c r="G15" s="6"/>
      <c r="H15" s="6"/>
      <c r="I15" s="6"/>
      <c r="J15" s="22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3">
      <c r="A16" s="3"/>
      <c r="B16" s="61" t="s">
        <v>5</v>
      </c>
      <c r="C16" s="36">
        <v>147065</v>
      </c>
      <c r="D16" s="53">
        <v>82669</v>
      </c>
      <c r="E16" s="37">
        <f t="shared" si="0"/>
        <v>56.21255907251895</v>
      </c>
      <c r="G16" s="24" t="s">
        <v>21</v>
      </c>
      <c r="H16" s="2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3"/>
      <c r="B17" s="60" t="s">
        <v>6</v>
      </c>
      <c r="C17" s="38" t="s">
        <v>1</v>
      </c>
      <c r="D17" s="38" t="s">
        <v>1</v>
      </c>
      <c r="E17" s="38" t="s">
        <v>1</v>
      </c>
      <c r="G17" s="19" t="s">
        <v>13</v>
      </c>
      <c r="H17" s="30"/>
      <c r="I17" s="12">
        <f>MIN(I3:I13)</f>
        <v>15.209913752823152</v>
      </c>
      <c r="J17" s="6"/>
      <c r="K17" s="6"/>
      <c r="L17" s="12">
        <f>MIN(L3:L13)</f>
        <v>10.593909341291166</v>
      </c>
      <c r="M17" s="12">
        <f>MIN(M3:M13)</f>
        <v>16.337429914402584</v>
      </c>
      <c r="N17" s="6"/>
      <c r="O17" s="6"/>
      <c r="P17" s="12">
        <f>MIN(P3:P13)</f>
        <v>16.318420715292913</v>
      </c>
      <c r="Q17" s="12">
        <f>MIN(Q3:Q13)</f>
        <v>7.1647284830044873</v>
      </c>
      <c r="R17" s="12">
        <f>MIN(R3:R13)</f>
        <v>13.748649584666511</v>
      </c>
      <c r="S17" s="12">
        <f>MIN(S3:S13)</f>
        <v>18.163509059512933</v>
      </c>
    </row>
    <row r="18" spans="1:19" x14ac:dyDescent="0.3">
      <c r="A18" s="5"/>
      <c r="B18" s="59" t="s">
        <v>7</v>
      </c>
      <c r="C18" s="38" t="s">
        <v>1</v>
      </c>
      <c r="D18" s="38" t="s">
        <v>1</v>
      </c>
      <c r="E18" s="38" t="s">
        <v>1</v>
      </c>
      <c r="G18" s="13" t="s">
        <v>14</v>
      </c>
      <c r="H18" s="32"/>
      <c r="I18" s="12">
        <f>MAX(I3:I13)</f>
        <v>85.400005407305272</v>
      </c>
      <c r="J18" s="6"/>
      <c r="K18" s="6"/>
      <c r="L18" s="12">
        <f>MAX(L3:L13)</f>
        <v>56.21255907251895</v>
      </c>
      <c r="M18" s="12">
        <f>MAX(M3:M13)</f>
        <v>113.66809873333439</v>
      </c>
      <c r="N18" s="6"/>
      <c r="O18" s="6"/>
      <c r="P18" s="12">
        <f>MAX(P3:P13)</f>
        <v>62.838704946283876</v>
      </c>
      <c r="Q18" s="12">
        <f>MAX(Q3:Q13)</f>
        <v>51.54154602832326</v>
      </c>
      <c r="R18" s="12">
        <f>MAX(R3:R13)</f>
        <v>92.391155531215773</v>
      </c>
      <c r="S18" s="12">
        <f>MAX(S3:S13)</f>
        <v>132.02521926586539</v>
      </c>
    </row>
    <row r="19" spans="1:19" x14ac:dyDescent="0.3">
      <c r="A19" s="6"/>
      <c r="B19" s="6"/>
      <c r="C19" s="48"/>
      <c r="D19" s="48"/>
      <c r="E19" s="48"/>
      <c r="G19" s="18" t="s">
        <v>16</v>
      </c>
      <c r="H19" s="32"/>
      <c r="I19" s="12">
        <f>AVERAGE(I3:I13)</f>
        <v>40.878875675161659</v>
      </c>
      <c r="J19" s="6"/>
      <c r="K19" s="6"/>
      <c r="L19" s="12">
        <f>AVERAGE(L3:L13)</f>
        <v>38.10043358205332</v>
      </c>
      <c r="M19" s="12">
        <f>AVERAGE(M3:M13)</f>
        <v>42.878641200396743</v>
      </c>
      <c r="N19" s="6"/>
      <c r="O19" s="6"/>
      <c r="P19" s="12">
        <f>AVERAGE(P3:P13)</f>
        <v>38.130490481076194</v>
      </c>
      <c r="Q19" s="12">
        <f>AVERAGE(Q3:Q13)</f>
        <v>35.548716335398623</v>
      </c>
      <c r="R19" s="12">
        <f>AVERAGE(R3:R13)</f>
        <v>39.57051447207062</v>
      </c>
      <c r="S19" s="12">
        <f>AVERAGE(S3:S13)</f>
        <v>46.955606779350525</v>
      </c>
    </row>
    <row r="20" spans="1:19" x14ac:dyDescent="0.3">
      <c r="A20" s="1">
        <v>2017</v>
      </c>
      <c r="B20" s="59" t="s">
        <v>0</v>
      </c>
      <c r="C20" s="36">
        <v>306572</v>
      </c>
      <c r="D20" s="36">
        <v>156702</v>
      </c>
      <c r="E20" s="37">
        <f>D20/C20*100</f>
        <v>51.114257009772579</v>
      </c>
      <c r="G20" s="17" t="s">
        <v>15</v>
      </c>
      <c r="H20" s="35"/>
      <c r="I20" s="12">
        <f>_xlfn.STDEV.S(I3:I13)</f>
        <v>19.138584041664565</v>
      </c>
      <c r="J20" s="6"/>
      <c r="K20" s="6"/>
      <c r="L20" s="12">
        <f>_xlfn.STDEV.S(L3:L13)</f>
        <v>13.966978249178204</v>
      </c>
      <c r="M20" s="12">
        <f>_xlfn.STDEV.S(M3:M13)</f>
        <v>26.26199892962153</v>
      </c>
      <c r="N20" s="6"/>
      <c r="O20" s="6"/>
      <c r="P20" s="12">
        <f>_xlfn.STDEV.S(P3:P13)</f>
        <v>13.965562853166826</v>
      </c>
      <c r="Q20" s="12">
        <f>_xlfn.STDEV.S(Q3:Q13)</f>
        <v>13.452612468813621</v>
      </c>
      <c r="R20" s="12">
        <f>_xlfn.STDEV.S(R3:R13)</f>
        <v>21.935177888733801</v>
      </c>
      <c r="S20" s="12">
        <f>_xlfn.STDEV.S(S3:S13)</f>
        <v>32.097858676122243</v>
      </c>
    </row>
    <row r="21" spans="1:19" x14ac:dyDescent="0.3">
      <c r="A21" s="3"/>
      <c r="B21" s="59" t="s">
        <v>17</v>
      </c>
      <c r="C21" s="37">
        <f>C20-C25</f>
        <v>169479</v>
      </c>
      <c r="D21" s="37">
        <f>D20-D25</f>
        <v>79880</v>
      </c>
      <c r="E21" s="37">
        <f>D21/C21*100</f>
        <v>47.13268310528148</v>
      </c>
      <c r="G21" s="7"/>
      <c r="H21" s="6"/>
      <c r="I21" s="7"/>
      <c r="J21" s="7"/>
      <c r="K21" s="7"/>
      <c r="L21" s="7"/>
      <c r="M21" s="6"/>
      <c r="N21" s="6"/>
      <c r="O21" s="6"/>
      <c r="P21" s="6"/>
      <c r="Q21" s="6"/>
      <c r="R21" s="6"/>
      <c r="S21" s="6"/>
    </row>
    <row r="22" spans="1:19" x14ac:dyDescent="0.3">
      <c r="A22" s="3"/>
      <c r="B22" s="60" t="s">
        <v>2</v>
      </c>
      <c r="C22" s="37">
        <f>C20-C23</f>
        <v>92278</v>
      </c>
      <c r="D22" s="37">
        <f>D20-D23</f>
        <v>40437</v>
      </c>
      <c r="E22" s="37">
        <f>D22/C22*100</f>
        <v>43.820845705368562</v>
      </c>
      <c r="G22" s="24" t="s">
        <v>22</v>
      </c>
      <c r="H22" s="24"/>
      <c r="I22" s="7"/>
      <c r="J22" s="7"/>
      <c r="K22" s="7"/>
      <c r="L22" s="7"/>
      <c r="M22" s="7"/>
      <c r="N22" s="7"/>
      <c r="O22" s="7"/>
      <c r="P22" s="7"/>
      <c r="Q22" s="6"/>
      <c r="R22" s="6"/>
      <c r="S22" s="6"/>
    </row>
    <row r="23" spans="1:19" x14ac:dyDescent="0.3">
      <c r="A23" s="3"/>
      <c r="B23" s="59" t="s">
        <v>3</v>
      </c>
      <c r="C23" s="36">
        <v>214294</v>
      </c>
      <c r="D23" s="53">
        <v>116265</v>
      </c>
      <c r="E23" s="37">
        <f>D23/C23*100</f>
        <v>54.254902143783781</v>
      </c>
      <c r="G23" s="29" t="s">
        <v>13</v>
      </c>
      <c r="H23" s="30"/>
      <c r="I23" s="12">
        <f>MIN(I8:I13)</f>
        <v>35.961658499487008</v>
      </c>
      <c r="J23" s="25"/>
      <c r="K23" s="25"/>
      <c r="L23" s="12">
        <f>MIN(L8:L13)</f>
        <v>38.20437229602971</v>
      </c>
      <c r="M23" s="12">
        <f>MIN(M8:M13)</f>
        <v>30.910636762981952</v>
      </c>
      <c r="N23" s="25"/>
      <c r="O23" s="25"/>
      <c r="P23" s="12">
        <f>MIN(P8:P13)</f>
        <v>38.006927163898041</v>
      </c>
      <c r="Q23" s="12">
        <f>MIN(Q8:Q13)</f>
        <v>38.369493384327676</v>
      </c>
      <c r="R23" s="12">
        <f>MIN(R8:R13)</f>
        <v>32.561246411871963</v>
      </c>
      <c r="S23" s="12">
        <f>MIN(S8:S13)</f>
        <v>28.354328237772897</v>
      </c>
    </row>
    <row r="24" spans="1:19" x14ac:dyDescent="0.3">
      <c r="A24" s="3"/>
      <c r="B24" s="60" t="s">
        <v>4</v>
      </c>
      <c r="C24" s="37">
        <f>C23-C25</f>
        <v>77201</v>
      </c>
      <c r="D24" s="37">
        <f>D23-D25</f>
        <v>39443</v>
      </c>
      <c r="E24" s="37">
        <f t="shared" ref="E24:E31" si="1">D24/C24*100</f>
        <v>51.091307107420889</v>
      </c>
      <c r="G24" s="31" t="s">
        <v>14</v>
      </c>
      <c r="H24" s="32"/>
      <c r="I24" s="12">
        <f>MAX(I8:I13)</f>
        <v>85.400005407305272</v>
      </c>
      <c r="J24" s="25"/>
      <c r="K24" s="25"/>
      <c r="L24" s="12">
        <f>MAX(L8:L13)</f>
        <v>56.21255907251895</v>
      </c>
      <c r="M24" s="12">
        <f>MAX(M8:M13)</f>
        <v>113.66809873333439</v>
      </c>
      <c r="N24" s="25"/>
      <c r="O24" s="25"/>
      <c r="P24" s="12">
        <f>MAX(P8:P13)</f>
        <v>62.838704946283876</v>
      </c>
      <c r="Q24" s="12">
        <f>MAX(Q8:Q13)</f>
        <v>51.54154602832326</v>
      </c>
      <c r="R24" s="12">
        <f>MAX(R8:R13)</f>
        <v>92.391155531215773</v>
      </c>
      <c r="S24" s="12">
        <f>MAX(S8:S13)</f>
        <v>132.02521926586539</v>
      </c>
    </row>
    <row r="25" spans="1:19" x14ac:dyDescent="0.3">
      <c r="A25" s="3"/>
      <c r="B25" s="61" t="s">
        <v>5</v>
      </c>
      <c r="C25" s="36">
        <v>137093</v>
      </c>
      <c r="D25" s="53">
        <v>76822</v>
      </c>
      <c r="E25" s="37">
        <f t="shared" si="1"/>
        <v>56.036413237729136</v>
      </c>
      <c r="G25" s="33" t="s">
        <v>16</v>
      </c>
      <c r="H25" s="32"/>
      <c r="I25" s="12">
        <f>AVERAGE(I8:I13)</f>
        <v>52.474715231064401</v>
      </c>
      <c r="J25" s="25"/>
      <c r="K25" s="25"/>
      <c r="L25" s="12">
        <f>AVERAGE(L8:L13)</f>
        <v>47.569336752758169</v>
      </c>
      <c r="M25" s="12">
        <f>AVERAGE(M8:M13)</f>
        <v>56.030237538192239</v>
      </c>
      <c r="N25" s="25"/>
      <c r="O25" s="25"/>
      <c r="P25" s="12">
        <f>AVERAGE(P8:P13)</f>
        <v>47.642413846115993</v>
      </c>
      <c r="Q25" s="12">
        <f>AVERAGE(Q8:Q13)</f>
        <v>44.579509624936819</v>
      </c>
      <c r="R25" s="12">
        <f>AVERAGE(R8:R13)</f>
        <v>51.558539516544151</v>
      </c>
      <c r="S25" s="12">
        <f>AVERAGE(S8:S13)</f>
        <v>60.484416041474361</v>
      </c>
    </row>
    <row r="26" spans="1:19" x14ac:dyDescent="0.3">
      <c r="A26" s="3"/>
      <c r="B26" s="60" t="s">
        <v>6</v>
      </c>
      <c r="C26" s="38">
        <f>C25-C27</f>
        <v>82547</v>
      </c>
      <c r="D26" s="38">
        <f>D25-D27</f>
        <v>42546</v>
      </c>
      <c r="E26" s="38">
        <f t="shared" si="1"/>
        <v>51.54154602832326</v>
      </c>
      <c r="G26" s="34" t="s">
        <v>15</v>
      </c>
      <c r="H26" s="35"/>
      <c r="I26" s="12">
        <f>_xlfn.STDEV.S(I8:I13)</f>
        <v>17.531269457738539</v>
      </c>
      <c r="J26" s="25"/>
      <c r="K26" s="25"/>
      <c r="L26" s="12">
        <f>_xlfn.STDEV.S(L8:L13)</f>
        <v>7.369801567571522</v>
      </c>
      <c r="M26" s="12">
        <f>_xlfn.STDEV.S(M8:M13)</f>
        <v>29.374812571725744</v>
      </c>
      <c r="N26" s="25"/>
      <c r="O26" s="25"/>
      <c r="P26" s="12">
        <f>_xlfn.STDEV.S(P8:P13)</f>
        <v>9.3250288163971184</v>
      </c>
      <c r="Q26" s="12">
        <f>_xlfn.STDEV.S(Q8:Q13)</f>
        <v>5.2715947377794734</v>
      </c>
      <c r="R26" s="12">
        <f>_xlfn.STDEV.S(R8:R13)</f>
        <v>21.82149712426035</v>
      </c>
      <c r="S26" s="12">
        <f>_xlfn.STDEV.S(S8:S13)</f>
        <v>38.336988201498244</v>
      </c>
    </row>
    <row r="27" spans="1:19" x14ac:dyDescent="0.3">
      <c r="A27" s="5"/>
      <c r="B27" s="59" t="s">
        <v>7</v>
      </c>
      <c r="C27" s="39">
        <v>54546</v>
      </c>
      <c r="D27" s="36">
        <v>34276</v>
      </c>
      <c r="E27" s="38">
        <f t="shared" si="1"/>
        <v>62.838704946283876</v>
      </c>
      <c r="G27" s="7"/>
      <c r="H27" s="6"/>
      <c r="I27" s="7"/>
      <c r="J27" s="7"/>
      <c r="K27" s="7"/>
      <c r="L27" s="7"/>
      <c r="M27" s="7"/>
      <c r="N27" s="7"/>
      <c r="O27" s="7"/>
      <c r="P27" s="7"/>
      <c r="Q27" s="6"/>
      <c r="R27" s="6"/>
      <c r="S27" s="6"/>
    </row>
    <row r="28" spans="1:19" x14ac:dyDescent="0.3">
      <c r="A28" s="6"/>
      <c r="B28" s="6"/>
      <c r="C28" s="48"/>
      <c r="D28" s="48"/>
      <c r="E28" s="48"/>
      <c r="G28" s="24" t="s">
        <v>23</v>
      </c>
      <c r="H28" s="24"/>
      <c r="I28" s="7"/>
      <c r="J28" s="7"/>
      <c r="K28" s="7"/>
      <c r="L28" s="7"/>
      <c r="M28" s="7"/>
      <c r="N28" s="7"/>
      <c r="O28" s="7"/>
      <c r="P28" s="7"/>
      <c r="Q28" s="6"/>
      <c r="R28" s="6"/>
      <c r="S28" s="6"/>
    </row>
    <row r="29" spans="1:19" x14ac:dyDescent="0.3">
      <c r="A29" s="1">
        <v>2016</v>
      </c>
      <c r="B29" s="59" t="s">
        <v>0</v>
      </c>
      <c r="C29" s="51">
        <v>293714</v>
      </c>
      <c r="D29" s="51">
        <v>115752</v>
      </c>
      <c r="E29" s="38">
        <f t="shared" si="1"/>
        <v>39.409765962807356</v>
      </c>
      <c r="G29" s="29" t="s">
        <v>13</v>
      </c>
      <c r="H29" s="30"/>
      <c r="I29" s="28">
        <f>MIN(I10:I13)</f>
        <v>39.409765962807356</v>
      </c>
      <c r="J29" s="25"/>
      <c r="K29" s="25"/>
      <c r="L29" s="12">
        <f>MIN(L10:L13)</f>
        <v>38.20437229602971</v>
      </c>
      <c r="M29" s="12">
        <f>MIN(M10:M13)</f>
        <v>40.374818384124474</v>
      </c>
      <c r="N29" s="25"/>
      <c r="O29" s="25"/>
      <c r="P29" s="12">
        <f>MIN(P10:P13)</f>
        <v>38.006927163898041</v>
      </c>
      <c r="Q29" s="12">
        <f>MIN(Q10:Q13)</f>
        <v>38.369493384327676</v>
      </c>
      <c r="R29" s="12">
        <f>MIN(R10:R13)</f>
        <v>32.561246411871963</v>
      </c>
      <c r="S29" s="12">
        <f>MIN(S10:S13)</f>
        <v>37.480954799390553</v>
      </c>
    </row>
    <row r="30" spans="1:19" x14ac:dyDescent="0.3">
      <c r="A30" s="3"/>
      <c r="B30" s="59" t="s">
        <v>17</v>
      </c>
      <c r="C30" s="37">
        <f>C29-C34</f>
        <v>163119</v>
      </c>
      <c r="D30" s="37">
        <f>D29-D34</f>
        <v>65859</v>
      </c>
      <c r="E30" s="38">
        <f t="shared" si="1"/>
        <v>40.374818384124474</v>
      </c>
      <c r="G30" s="31" t="s">
        <v>14</v>
      </c>
      <c r="H30" s="32"/>
      <c r="I30" s="28">
        <f>MAX(I10:I13)</f>
        <v>53.132632557724826</v>
      </c>
      <c r="J30" s="25"/>
      <c r="K30" s="25"/>
      <c r="L30" s="12">
        <f>MAX(L10:L13)</f>
        <v>56.21255907251895</v>
      </c>
      <c r="M30" s="12">
        <f>MAX(M10:M13)</f>
        <v>53.675347315828262</v>
      </c>
      <c r="N30" s="25"/>
      <c r="O30" s="25"/>
      <c r="P30" s="12">
        <f>MAX(P10:P13)</f>
        <v>62.838704946283876</v>
      </c>
      <c r="Q30" s="12">
        <f>MAX(Q10:Q13)</f>
        <v>51.54154602832326</v>
      </c>
      <c r="R30" s="12">
        <f>MAX(R10:R13)</f>
        <v>54.377615190740691</v>
      </c>
      <c r="S30" s="12">
        <f>MAX(S10:S13)</f>
        <v>74.600561807804482</v>
      </c>
    </row>
    <row r="31" spans="1:19" x14ac:dyDescent="0.3">
      <c r="A31" s="3"/>
      <c r="B31" s="60" t="s">
        <v>2</v>
      </c>
      <c r="C31" s="37">
        <f>C29-C32</f>
        <v>96481</v>
      </c>
      <c r="D31" s="37">
        <f>D29-D32</f>
        <v>36162</v>
      </c>
      <c r="E31" s="38">
        <f t="shared" si="1"/>
        <v>37.480954799390553</v>
      </c>
      <c r="G31" s="33" t="s">
        <v>16</v>
      </c>
      <c r="H31" s="32"/>
      <c r="I31" s="28">
        <f>AVERAGE(I10:I13)</f>
        <v>48.371656869898523</v>
      </c>
      <c r="J31" s="25"/>
      <c r="K31" s="25"/>
      <c r="L31" s="12">
        <f>AVERAGE(L10:L13)</f>
        <v>48.736195040998943</v>
      </c>
      <c r="M31" s="12">
        <f>AVERAGE(M10:M13)</f>
        <v>47.90067243320928</v>
      </c>
      <c r="N31" s="25"/>
      <c r="O31" s="25"/>
      <c r="P31" s="12">
        <f>AVERAGE(P10:P13)</f>
        <v>48.343100028904011</v>
      </c>
      <c r="Q31" s="12">
        <f>AVERAGE(Q10:Q13)</f>
        <v>44.88946064121285</v>
      </c>
      <c r="R31" s="12">
        <f>AVERAGE(R10:R13)</f>
        <v>45.648707878759922</v>
      </c>
      <c r="S31" s="12">
        <f>AVERAGE(S10:S13)</f>
        <v>50.631737186301962</v>
      </c>
    </row>
    <row r="32" spans="1:19" x14ac:dyDescent="0.3">
      <c r="A32" s="3"/>
      <c r="B32" s="59" t="s">
        <v>3</v>
      </c>
      <c r="C32" s="51">
        <v>197233</v>
      </c>
      <c r="D32" s="51">
        <v>79590</v>
      </c>
      <c r="E32" s="51">
        <v>40.353287735825141</v>
      </c>
      <c r="G32" s="34" t="s">
        <v>15</v>
      </c>
      <c r="H32" s="35"/>
      <c r="I32" s="28">
        <f>_xlfn.STDEV.S(I10:I13)</f>
        <v>6.1272864175667241</v>
      </c>
      <c r="J32" s="25"/>
      <c r="K32" s="25"/>
      <c r="L32" s="12">
        <f>_xlfn.STDEV.S(L10:L13)</f>
        <v>8.9092924944321084</v>
      </c>
      <c r="M32" s="12">
        <f>_xlfn.STDEV.S(M10:M13)</f>
        <v>5.6839354523379564</v>
      </c>
      <c r="N32" s="25"/>
      <c r="O32" s="25"/>
      <c r="P32" s="12">
        <f>_xlfn.STDEV.S(P10:P13)</f>
        <v>12.927875046084889</v>
      </c>
      <c r="Q32" s="12">
        <f>_xlfn.STDEV.S(Q10:Q13)</f>
        <v>6.5870201240240549</v>
      </c>
      <c r="R32" s="12">
        <f>_xlfn.STDEV.S(R10:R13)</f>
        <v>9.6310696981899682</v>
      </c>
      <c r="S32" s="12">
        <f>_xlfn.STDEV.S(S10:S13)</f>
        <v>16.430592716554024</v>
      </c>
    </row>
    <row r="33" spans="1:19" x14ac:dyDescent="0.3">
      <c r="A33" s="3"/>
      <c r="B33" s="60" t="s">
        <v>4</v>
      </c>
      <c r="C33" s="51">
        <v>66638</v>
      </c>
      <c r="D33" s="51">
        <v>29697</v>
      </c>
      <c r="E33" s="51">
        <v>44.564662805006151</v>
      </c>
    </row>
    <row r="34" spans="1:19" x14ac:dyDescent="0.3">
      <c r="A34" s="3"/>
      <c r="B34" s="61" t="s">
        <v>5</v>
      </c>
      <c r="C34" s="51">
        <v>130595</v>
      </c>
      <c r="D34" s="51">
        <v>49893</v>
      </c>
      <c r="E34" s="51">
        <v>38.20437229602971</v>
      </c>
    </row>
    <row r="35" spans="1:19" x14ac:dyDescent="0.3">
      <c r="A35" s="3"/>
      <c r="B35" s="60" t="s">
        <v>6</v>
      </c>
      <c r="C35" s="51">
        <v>71119</v>
      </c>
      <c r="D35" s="51">
        <v>27288</v>
      </c>
      <c r="E35" s="51">
        <v>38.369493384327676</v>
      </c>
    </row>
    <row r="36" spans="1:19" ht="17.399999999999999" x14ac:dyDescent="0.3">
      <c r="A36" s="5"/>
      <c r="B36" s="59" t="s">
        <v>7</v>
      </c>
      <c r="C36" s="51">
        <v>59476</v>
      </c>
      <c r="D36" s="51">
        <v>22605</v>
      </c>
      <c r="E36" s="51">
        <v>38.006927163898041</v>
      </c>
      <c r="J36" s="27"/>
    </row>
    <row r="37" spans="1:19" x14ac:dyDescent="0.3">
      <c r="A37" s="6"/>
      <c r="B37" s="6"/>
      <c r="C37" s="48"/>
      <c r="D37" s="48"/>
      <c r="E37" s="48"/>
    </row>
    <row r="38" spans="1:19" x14ac:dyDescent="0.3">
      <c r="A38" s="1">
        <v>2015</v>
      </c>
      <c r="B38" s="59" t="s">
        <v>0</v>
      </c>
      <c r="C38" s="51">
        <v>191439</v>
      </c>
      <c r="D38" s="51">
        <v>95394</v>
      </c>
      <c r="E38" s="51">
        <v>49.82997194928933</v>
      </c>
    </row>
    <row r="39" spans="1:19" x14ac:dyDescent="0.3">
      <c r="A39" s="3"/>
      <c r="B39" s="59" t="s">
        <v>17</v>
      </c>
      <c r="C39" s="51">
        <v>111282</v>
      </c>
      <c r="D39" s="51">
        <v>59731</v>
      </c>
      <c r="E39" s="51">
        <v>53.675347315828262</v>
      </c>
      <c r="G39" s="7"/>
      <c r="H39" s="6"/>
      <c r="I39" s="7"/>
      <c r="J39" s="7"/>
      <c r="K39" s="7"/>
      <c r="L39" s="7"/>
      <c r="M39" s="7"/>
      <c r="N39" s="7"/>
      <c r="O39" s="7"/>
      <c r="P39" s="7"/>
      <c r="Q39" s="6"/>
      <c r="R39" s="6"/>
      <c r="S39" s="6"/>
    </row>
    <row r="40" spans="1:19" x14ac:dyDescent="0.3">
      <c r="A40" s="3"/>
      <c r="B40" s="60" t="s">
        <v>2</v>
      </c>
      <c r="C40" s="51">
        <v>55891</v>
      </c>
      <c r="D40" s="51">
        <v>41695</v>
      </c>
      <c r="E40" s="51">
        <v>74.600561807804482</v>
      </c>
      <c r="G40" s="7"/>
      <c r="H40" s="6"/>
      <c r="I40" s="7"/>
      <c r="J40" s="7"/>
      <c r="K40" s="7"/>
      <c r="L40" s="7"/>
      <c r="M40" s="6"/>
      <c r="N40" s="6"/>
      <c r="O40" s="6"/>
      <c r="P40" s="6"/>
      <c r="Q40" s="6"/>
      <c r="R40" s="6"/>
      <c r="S40" s="6"/>
    </row>
    <row r="41" spans="1:19" ht="18" x14ac:dyDescent="0.35">
      <c r="A41" s="3"/>
      <c r="B41" s="59" t="s">
        <v>3</v>
      </c>
      <c r="C41" s="51">
        <v>135548</v>
      </c>
      <c r="D41" s="51">
        <v>53699</v>
      </c>
      <c r="E41" s="51">
        <v>39.616224510874375</v>
      </c>
      <c r="G41" s="7"/>
      <c r="H41" s="6"/>
      <c r="I41" s="6"/>
      <c r="J41" s="6"/>
      <c r="K41" s="6"/>
      <c r="L41" s="6"/>
      <c r="M41" s="26"/>
      <c r="N41" s="6"/>
      <c r="O41" s="6"/>
      <c r="P41" s="6"/>
      <c r="Q41" s="6"/>
      <c r="R41" s="6"/>
      <c r="S41" s="6"/>
    </row>
    <row r="42" spans="1:19" x14ac:dyDescent="0.3">
      <c r="A42" s="3"/>
      <c r="B42" s="60" t="s">
        <v>4</v>
      </c>
      <c r="C42" s="51">
        <v>55391</v>
      </c>
      <c r="D42" s="51">
        <v>18036</v>
      </c>
      <c r="E42" s="51">
        <v>32.561246411871963</v>
      </c>
      <c r="G42" s="7"/>
      <c r="H42" s="6"/>
      <c r="I42" s="6"/>
      <c r="J42" s="6"/>
      <c r="K42" s="6"/>
      <c r="L42" s="6"/>
      <c r="M42" s="6"/>
      <c r="N42" s="6"/>
      <c r="O42" s="6"/>
      <c r="P42" s="6"/>
      <c r="R42" s="6"/>
      <c r="S42" s="6"/>
    </row>
    <row r="43" spans="1:19" x14ac:dyDescent="0.3">
      <c r="A43" s="3"/>
      <c r="B43" s="61" t="s">
        <v>5</v>
      </c>
      <c r="C43" s="51">
        <v>80157</v>
      </c>
      <c r="D43" s="51">
        <v>35663</v>
      </c>
      <c r="E43" s="51">
        <v>44.491435557717978</v>
      </c>
    </row>
    <row r="44" spans="1:19" x14ac:dyDescent="0.3">
      <c r="A44" s="3"/>
      <c r="B44" s="60" t="s">
        <v>6</v>
      </c>
      <c r="C44" s="51">
        <v>43003</v>
      </c>
      <c r="D44" s="51">
        <v>19247</v>
      </c>
      <c r="E44" s="51">
        <v>44.757342510987606</v>
      </c>
    </row>
    <row r="45" spans="1:19" x14ac:dyDescent="0.3">
      <c r="A45" s="3"/>
      <c r="B45" s="62" t="s">
        <v>7</v>
      </c>
      <c r="C45" s="51">
        <v>37154</v>
      </c>
      <c r="D45" s="51">
        <v>16416</v>
      </c>
      <c r="E45" s="51">
        <v>44.183667976530117</v>
      </c>
    </row>
    <row r="46" spans="1:19" x14ac:dyDescent="0.3">
      <c r="A46" s="47"/>
      <c r="B46" s="47"/>
      <c r="C46" s="49"/>
      <c r="D46" s="49"/>
      <c r="E46" s="49"/>
      <c r="F46" s="40"/>
      <c r="G46" s="40"/>
    </row>
    <row r="47" spans="1:19" x14ac:dyDescent="0.3">
      <c r="A47" s="3">
        <v>2014</v>
      </c>
      <c r="B47" s="63" t="s">
        <v>0</v>
      </c>
      <c r="C47" s="52">
        <v>110961</v>
      </c>
      <c r="D47" s="52">
        <v>94760.7</v>
      </c>
      <c r="E47" s="52">
        <v>85.400005407305272</v>
      </c>
    </row>
    <row r="48" spans="1:19" x14ac:dyDescent="0.3">
      <c r="A48" s="3"/>
      <c r="B48" s="59" t="s">
        <v>17</v>
      </c>
      <c r="C48" s="51">
        <v>63079</v>
      </c>
      <c r="D48" s="51">
        <v>71700.7</v>
      </c>
      <c r="E48" s="51">
        <v>113.66809873333439</v>
      </c>
    </row>
    <row r="49" spans="1:5" x14ac:dyDescent="0.3">
      <c r="A49" s="3"/>
      <c r="B49" s="60" t="s">
        <v>2</v>
      </c>
      <c r="C49" s="51">
        <v>33863</v>
      </c>
      <c r="D49" s="51">
        <v>44707.7</v>
      </c>
      <c r="E49" s="51">
        <v>132.02521926586539</v>
      </c>
    </row>
    <row r="50" spans="1:5" x14ac:dyDescent="0.3">
      <c r="A50" s="3"/>
      <c r="B50" s="59" t="s">
        <v>3</v>
      </c>
      <c r="C50" s="51">
        <v>77098</v>
      </c>
      <c r="D50" s="51">
        <v>50053</v>
      </c>
      <c r="E50" s="51">
        <v>64.921269034216195</v>
      </c>
    </row>
    <row r="51" spans="1:5" x14ac:dyDescent="0.3">
      <c r="A51" s="3"/>
      <c r="B51" s="60" t="s">
        <v>4</v>
      </c>
      <c r="C51" s="51">
        <v>29216</v>
      </c>
      <c r="D51" s="51">
        <v>26993</v>
      </c>
      <c r="E51" s="51">
        <v>92.391155531215773</v>
      </c>
    </row>
    <row r="52" spans="1:5" x14ac:dyDescent="0.3">
      <c r="A52" s="3"/>
      <c r="B52" s="61" t="s">
        <v>5</v>
      </c>
      <c r="C52" s="51">
        <v>47882</v>
      </c>
      <c r="D52" s="51">
        <v>23060</v>
      </c>
      <c r="E52" s="51">
        <v>48.160060147863497</v>
      </c>
    </row>
    <row r="53" spans="1:5" x14ac:dyDescent="0.3">
      <c r="A53" s="3"/>
      <c r="B53" s="60" t="s">
        <v>6</v>
      </c>
      <c r="C53" s="51">
        <v>24858</v>
      </c>
      <c r="D53" s="51">
        <v>11821</v>
      </c>
      <c r="E53" s="51">
        <v>47.554107329632309</v>
      </c>
    </row>
    <row r="54" spans="1:5" x14ac:dyDescent="0.3">
      <c r="A54" s="5"/>
      <c r="B54" s="59" t="s">
        <v>7</v>
      </c>
      <c r="C54" s="51">
        <v>23024</v>
      </c>
      <c r="D54" s="51">
        <v>11239</v>
      </c>
      <c r="E54" s="51">
        <v>48.814280750521192</v>
      </c>
    </row>
    <row r="55" spans="1:5" x14ac:dyDescent="0.3">
      <c r="A55" s="7"/>
      <c r="B55" s="7"/>
      <c r="C55" s="50"/>
      <c r="D55" s="50"/>
      <c r="E55" s="50"/>
    </row>
    <row r="56" spans="1:5" x14ac:dyDescent="0.3">
      <c r="A56" s="1">
        <v>2013</v>
      </c>
      <c r="B56" s="59" t="s">
        <v>0</v>
      </c>
      <c r="C56" s="51">
        <v>139379</v>
      </c>
      <c r="D56" s="51">
        <v>50123</v>
      </c>
      <c r="E56" s="51">
        <v>35.961658499487008</v>
      </c>
    </row>
    <row r="57" spans="1:5" x14ac:dyDescent="0.3">
      <c r="A57" s="3"/>
      <c r="B57" s="59" t="s">
        <v>17</v>
      </c>
      <c r="C57" s="51">
        <v>77627</v>
      </c>
      <c r="D57" s="51">
        <v>23995</v>
      </c>
      <c r="E57" s="51">
        <v>30.910636762981952</v>
      </c>
    </row>
    <row r="58" spans="1:5" x14ac:dyDescent="0.3">
      <c r="A58" s="3"/>
      <c r="B58" s="60" t="s">
        <v>2</v>
      </c>
      <c r="C58" s="51">
        <v>44614</v>
      </c>
      <c r="D58" s="51">
        <v>12650</v>
      </c>
      <c r="E58" s="51">
        <v>28.354328237772897</v>
      </c>
    </row>
    <row r="59" spans="1:5" x14ac:dyDescent="0.3">
      <c r="A59" s="3"/>
      <c r="B59" s="59" t="s">
        <v>3</v>
      </c>
      <c r="C59" s="51">
        <v>94765</v>
      </c>
      <c r="D59" s="51">
        <v>37473</v>
      </c>
      <c r="E59" s="51">
        <v>39.543080251147579</v>
      </c>
    </row>
    <row r="60" spans="1:5" x14ac:dyDescent="0.3">
      <c r="A60" s="3"/>
      <c r="B60" s="60" t="s">
        <v>4</v>
      </c>
      <c r="C60" s="51">
        <v>33013</v>
      </c>
      <c r="D60" s="51">
        <v>11345</v>
      </c>
      <c r="E60" s="51">
        <v>34.365250053009419</v>
      </c>
    </row>
    <row r="61" spans="1:5" x14ac:dyDescent="0.3">
      <c r="A61" s="3"/>
      <c r="B61" s="61" t="s">
        <v>5</v>
      </c>
      <c r="C61" s="51">
        <v>61752</v>
      </c>
      <c r="D61" s="51">
        <v>26128</v>
      </c>
      <c r="E61" s="51">
        <v>42.311180204689727</v>
      </c>
    </row>
    <row r="62" spans="1:5" x14ac:dyDescent="0.3">
      <c r="A62" s="3"/>
      <c r="B62" s="60" t="s">
        <v>6</v>
      </c>
      <c r="C62" s="51">
        <v>34397</v>
      </c>
      <c r="D62" s="51">
        <v>13991</v>
      </c>
      <c r="E62" s="51">
        <v>40.675058871413206</v>
      </c>
    </row>
    <row r="63" spans="1:5" x14ac:dyDescent="0.3">
      <c r="A63" s="5"/>
      <c r="B63" s="59" t="s">
        <v>7</v>
      </c>
      <c r="C63" s="51">
        <v>27355</v>
      </c>
      <c r="D63" s="51">
        <v>12137</v>
      </c>
      <c r="E63" s="51">
        <v>44.368488393346738</v>
      </c>
    </row>
    <row r="64" spans="1:5" x14ac:dyDescent="0.3">
      <c r="A64" s="9"/>
      <c r="B64" s="9"/>
      <c r="C64" s="50"/>
      <c r="D64" s="50"/>
      <c r="E64" s="50"/>
    </row>
    <row r="65" spans="1:5" x14ac:dyDescent="0.3">
      <c r="A65" s="1">
        <v>2012</v>
      </c>
      <c r="B65" s="59" t="s">
        <v>0</v>
      </c>
      <c r="C65" s="51">
        <v>139458.70000000001</v>
      </c>
      <c r="D65" s="51">
        <v>47336.9</v>
      </c>
      <c r="E65" s="51">
        <v>33.943310815316643</v>
      </c>
    </row>
    <row r="66" spans="1:5" x14ac:dyDescent="0.3">
      <c r="A66" s="3"/>
      <c r="B66" s="59" t="s">
        <v>17</v>
      </c>
      <c r="C66" s="51">
        <v>75739.100000000006</v>
      </c>
      <c r="D66" s="51">
        <v>26447.9</v>
      </c>
      <c r="E66" s="51">
        <v>34.919744227222132</v>
      </c>
    </row>
    <row r="67" spans="1:5" x14ac:dyDescent="0.3">
      <c r="A67" s="3"/>
      <c r="B67" s="60" t="s">
        <v>2</v>
      </c>
      <c r="C67" s="51">
        <v>29620.600000000006</v>
      </c>
      <c r="D67" s="51">
        <v>12874.800000000003</v>
      </c>
      <c r="E67" s="51">
        <v>43.465696170908089</v>
      </c>
    </row>
    <row r="68" spans="1:5" x14ac:dyDescent="0.3">
      <c r="A68" s="3"/>
      <c r="B68" s="59" t="s">
        <v>3</v>
      </c>
      <c r="C68" s="51">
        <v>109838.1</v>
      </c>
      <c r="D68" s="51">
        <v>34462.1</v>
      </c>
      <c r="E68" s="51">
        <v>31.375360644439404</v>
      </c>
    </row>
    <row r="69" spans="1:5" x14ac:dyDescent="0.3">
      <c r="A69" s="3"/>
      <c r="B69" s="60" t="s">
        <v>4</v>
      </c>
      <c r="C69" s="51">
        <v>46118.500000000007</v>
      </c>
      <c r="D69" s="51">
        <v>13573.099999999999</v>
      </c>
      <c r="E69" s="51">
        <v>29.43092251482593</v>
      </c>
    </row>
    <row r="70" spans="1:5" x14ac:dyDescent="0.3">
      <c r="A70" s="3"/>
      <c r="B70" s="61" t="s">
        <v>5</v>
      </c>
      <c r="C70" s="51">
        <v>63719.6</v>
      </c>
      <c r="D70" s="51">
        <v>20889</v>
      </c>
      <c r="E70" s="51">
        <v>32.782691667869855</v>
      </c>
    </row>
    <row r="71" spans="1:5" x14ac:dyDescent="0.3">
      <c r="A71" s="3"/>
      <c r="B71" s="60" t="s">
        <v>6</v>
      </c>
      <c r="C71" s="51">
        <v>37857.599999999999</v>
      </c>
      <c r="D71" s="51">
        <v>10559.1</v>
      </c>
      <c r="E71" s="51">
        <v>27.891625459617092</v>
      </c>
    </row>
    <row r="72" spans="1:5" x14ac:dyDescent="0.3">
      <c r="A72" s="5"/>
      <c r="B72" s="59" t="s">
        <v>7</v>
      </c>
      <c r="C72" s="51">
        <v>25862</v>
      </c>
      <c r="D72" s="51">
        <v>10329.9</v>
      </c>
      <c r="E72" s="51">
        <v>39.942386513030698</v>
      </c>
    </row>
    <row r="73" spans="1:5" x14ac:dyDescent="0.3">
      <c r="A73" s="9"/>
      <c r="B73" s="10"/>
      <c r="C73" s="50"/>
      <c r="D73" s="50"/>
      <c r="E73" s="50"/>
    </row>
    <row r="74" spans="1:5" x14ac:dyDescent="0.3">
      <c r="A74" s="1">
        <v>2011</v>
      </c>
      <c r="B74" s="59" t="s">
        <v>0</v>
      </c>
      <c r="C74" s="51">
        <v>115793.9</v>
      </c>
      <c r="D74" s="51">
        <v>34873.199999999997</v>
      </c>
      <c r="E74" s="51">
        <v>30.116612360409313</v>
      </c>
    </row>
    <row r="75" spans="1:5" x14ac:dyDescent="0.3">
      <c r="A75" s="3"/>
      <c r="B75" s="59" t="s">
        <v>17</v>
      </c>
      <c r="C75" s="51">
        <v>63417.299999999996</v>
      </c>
      <c r="D75" s="51">
        <v>20455.699999999997</v>
      </c>
      <c r="E75" s="51">
        <v>32.255709404216198</v>
      </c>
    </row>
    <row r="76" spans="1:5" x14ac:dyDescent="0.3">
      <c r="A76" s="3"/>
      <c r="B76" s="60" t="s">
        <v>2</v>
      </c>
      <c r="C76" s="51">
        <v>24812.199999999997</v>
      </c>
      <c r="D76" s="51">
        <v>10576.599999999999</v>
      </c>
      <c r="E76" s="51">
        <v>42.626611102602752</v>
      </c>
    </row>
    <row r="77" spans="1:5" x14ac:dyDescent="0.3">
      <c r="A77" s="3"/>
      <c r="B77" s="59" t="s">
        <v>3</v>
      </c>
      <c r="C77" s="51">
        <v>90981.7</v>
      </c>
      <c r="D77" s="51">
        <v>24296.6</v>
      </c>
      <c r="E77" s="51">
        <v>26.704930771792569</v>
      </c>
    </row>
    <row r="78" spans="1:5" x14ac:dyDescent="0.3">
      <c r="A78" s="3"/>
      <c r="B78" s="60" t="s">
        <v>4</v>
      </c>
      <c r="C78" s="51">
        <v>38605.1</v>
      </c>
      <c r="D78" s="51">
        <v>9879.0999999999985</v>
      </c>
      <c r="E78" s="51">
        <v>25.590142235093289</v>
      </c>
    </row>
    <row r="79" spans="1:5" x14ac:dyDescent="0.3">
      <c r="A79" s="3"/>
      <c r="B79" s="61" t="s">
        <v>5</v>
      </c>
      <c r="C79" s="51">
        <v>52376.6</v>
      </c>
      <c r="D79" s="51">
        <v>14417.5</v>
      </c>
      <c r="E79" s="51">
        <v>27.526605392484431</v>
      </c>
    </row>
    <row r="80" spans="1:5" x14ac:dyDescent="0.3">
      <c r="A80" s="3"/>
      <c r="B80" s="60" t="s">
        <v>6</v>
      </c>
      <c r="C80" s="46">
        <v>26741.599999999999</v>
      </c>
      <c r="D80" s="46">
        <v>6090.9</v>
      </c>
      <c r="E80" s="46">
        <v>22.776871989708919</v>
      </c>
    </row>
    <row r="81" spans="1:5" x14ac:dyDescent="0.3">
      <c r="A81" s="5"/>
      <c r="B81" s="59" t="s">
        <v>7</v>
      </c>
      <c r="C81" s="46">
        <v>25635</v>
      </c>
      <c r="D81" s="46">
        <v>8326.6</v>
      </c>
      <c r="E81" s="46">
        <v>32.481373122683834</v>
      </c>
    </row>
    <row r="82" spans="1:5" x14ac:dyDescent="0.3">
      <c r="A82" s="9"/>
      <c r="B82" s="9"/>
      <c r="C82" s="8"/>
      <c r="D82" s="8"/>
      <c r="E82" s="8"/>
    </row>
    <row r="83" spans="1:5" x14ac:dyDescent="0.3">
      <c r="A83" s="1">
        <v>2010</v>
      </c>
      <c r="B83" s="59" t="s">
        <v>0</v>
      </c>
      <c r="C83" s="45">
        <v>125695.7</v>
      </c>
      <c r="D83" s="44">
        <v>23914.7</v>
      </c>
      <c r="E83" s="44">
        <v>19.025869620042691</v>
      </c>
    </row>
    <row r="84" spans="1:5" x14ac:dyDescent="0.3">
      <c r="A84" s="3"/>
      <c r="B84" s="59" t="s">
        <v>17</v>
      </c>
      <c r="C84" s="44">
        <v>71753.329999999987</v>
      </c>
      <c r="D84" s="44">
        <v>11722.650000000001</v>
      </c>
      <c r="E84" s="44">
        <v>16.337429914402584</v>
      </c>
    </row>
    <row r="85" spans="1:5" x14ac:dyDescent="0.3">
      <c r="A85" s="3"/>
      <c r="B85" s="60" t="s">
        <v>2</v>
      </c>
      <c r="C85" s="44">
        <v>28550.099999999991</v>
      </c>
      <c r="D85" s="44">
        <v>5185.7000000000007</v>
      </c>
      <c r="E85" s="44">
        <v>18.163509059512933</v>
      </c>
    </row>
    <row r="86" spans="1:5" x14ac:dyDescent="0.3">
      <c r="A86" s="3"/>
      <c r="B86" s="59" t="s">
        <v>3</v>
      </c>
      <c r="C86" s="44">
        <v>97145.600000000006</v>
      </c>
      <c r="D86" s="44">
        <v>18729</v>
      </c>
      <c r="E86" s="44">
        <v>19.279308584228207</v>
      </c>
    </row>
    <row r="87" spans="1:5" x14ac:dyDescent="0.3">
      <c r="A87" s="3"/>
      <c r="B87" s="60" t="s">
        <v>4</v>
      </c>
      <c r="C87" s="44">
        <v>43203.23</v>
      </c>
      <c r="D87" s="44">
        <v>6536.9500000000007</v>
      </c>
      <c r="E87" s="44">
        <v>15.130697403874665</v>
      </c>
    </row>
    <row r="88" spans="1:5" x14ac:dyDescent="0.3">
      <c r="A88" s="3"/>
      <c r="B88" s="61" t="s">
        <v>5</v>
      </c>
      <c r="C88" s="44">
        <v>53942.37</v>
      </c>
      <c r="D88" s="44">
        <v>12192.05</v>
      </c>
      <c r="E88" s="44">
        <v>22.601991718198512</v>
      </c>
    </row>
    <row r="89" spans="1:5" x14ac:dyDescent="0.3">
      <c r="A89" s="3"/>
      <c r="B89" s="60" t="s">
        <v>6</v>
      </c>
      <c r="C89" s="44">
        <v>22738.370000000003</v>
      </c>
      <c r="D89" s="44">
        <v>7100.0499999999993</v>
      </c>
      <c r="E89" s="44">
        <v>31.224973469954083</v>
      </c>
    </row>
    <row r="90" spans="1:5" x14ac:dyDescent="0.3">
      <c r="A90" s="5"/>
      <c r="B90" s="59" t="s">
        <v>7</v>
      </c>
      <c r="C90" s="44">
        <v>31204</v>
      </c>
      <c r="D90" s="44">
        <v>5092</v>
      </c>
      <c r="E90" s="44">
        <v>16.318420715292913</v>
      </c>
    </row>
    <row r="91" spans="1:5" x14ac:dyDescent="0.3">
      <c r="A91" s="9"/>
      <c r="B91" s="10"/>
      <c r="C91" s="8"/>
      <c r="D91" s="8"/>
      <c r="E91" s="8"/>
    </row>
    <row r="92" spans="1:5" x14ac:dyDescent="0.3">
      <c r="A92" s="1">
        <v>2009</v>
      </c>
      <c r="B92" s="59" t="s">
        <v>0</v>
      </c>
      <c r="C92" s="43">
        <v>99464.8</v>
      </c>
      <c r="D92" s="43">
        <v>36328.160000000003</v>
      </c>
      <c r="E92" s="43">
        <v>36.523634491800117</v>
      </c>
    </row>
    <row r="93" spans="1:5" x14ac:dyDescent="0.3">
      <c r="A93" s="3"/>
      <c r="B93" s="59" t="s">
        <v>17</v>
      </c>
      <c r="C93" s="43">
        <v>49418.700000000004</v>
      </c>
      <c r="D93" s="43">
        <v>16217.860000000004</v>
      </c>
      <c r="E93" s="43">
        <v>32.817253387887583</v>
      </c>
    </row>
    <row r="94" spans="1:5" x14ac:dyDescent="0.3">
      <c r="A94" s="3"/>
      <c r="B94" s="60" t="s">
        <v>2</v>
      </c>
      <c r="C94" s="43">
        <v>24456.97</v>
      </c>
      <c r="D94" s="43">
        <v>5727.9400000000023</v>
      </c>
      <c r="E94" s="43">
        <v>23.420480950829159</v>
      </c>
    </row>
    <row r="95" spans="1:5" x14ac:dyDescent="0.3">
      <c r="A95" s="3"/>
      <c r="B95" s="59" t="s">
        <v>3</v>
      </c>
      <c r="C95" s="43">
        <v>75007.83</v>
      </c>
      <c r="D95" s="43">
        <v>30600.22</v>
      </c>
      <c r="E95" s="43">
        <v>40.796034227359996</v>
      </c>
    </row>
    <row r="96" spans="1:5" x14ac:dyDescent="0.3">
      <c r="A96" s="3"/>
      <c r="B96" s="60" t="s">
        <v>4</v>
      </c>
      <c r="C96" s="43">
        <v>24961.730000000003</v>
      </c>
      <c r="D96" s="43">
        <v>10489.920000000002</v>
      </c>
      <c r="E96" s="43">
        <v>42.024010355051516</v>
      </c>
    </row>
    <row r="97" spans="1:5" x14ac:dyDescent="0.3">
      <c r="A97" s="3"/>
      <c r="B97" s="61" t="s">
        <v>5</v>
      </c>
      <c r="C97" s="43">
        <v>50046.1</v>
      </c>
      <c r="D97" s="43">
        <v>20110.3</v>
      </c>
      <c r="E97" s="43">
        <v>40.183550766193569</v>
      </c>
    </row>
    <row r="98" spans="1:5" x14ac:dyDescent="0.3">
      <c r="A98" s="3"/>
      <c r="B98" s="60" t="s">
        <v>6</v>
      </c>
      <c r="C98" s="43">
        <v>23252.769999999997</v>
      </c>
      <c r="D98" s="43">
        <v>10122.259999999998</v>
      </c>
      <c r="E98" s="43">
        <v>43.531415827017597</v>
      </c>
    </row>
    <row r="99" spans="1:5" x14ac:dyDescent="0.3">
      <c r="A99" s="5"/>
      <c r="B99" s="59" t="s">
        <v>7</v>
      </c>
      <c r="C99" s="43">
        <v>26793.33</v>
      </c>
      <c r="D99" s="43">
        <v>9988.0400000000009</v>
      </c>
      <c r="E99" s="43">
        <v>37.278083761891487</v>
      </c>
    </row>
    <row r="100" spans="1:5" x14ac:dyDescent="0.3">
      <c r="A100" s="9"/>
      <c r="B100" s="9"/>
      <c r="C100" s="8"/>
      <c r="D100" s="8"/>
      <c r="E100" s="8"/>
    </row>
    <row r="101" spans="1:5" x14ac:dyDescent="0.3">
      <c r="A101" s="1">
        <v>2008</v>
      </c>
      <c r="B101" s="59" t="s">
        <v>0</v>
      </c>
      <c r="C101" s="42">
        <v>193471.84</v>
      </c>
      <c r="D101" s="42">
        <v>29426.9</v>
      </c>
      <c r="E101" s="42">
        <v>15.209913752823152</v>
      </c>
    </row>
    <row r="102" spans="1:5" x14ac:dyDescent="0.3">
      <c r="A102" s="3"/>
      <c r="B102" s="59" t="s">
        <v>17</v>
      </c>
      <c r="C102" s="42">
        <v>104335.34</v>
      </c>
      <c r="D102" s="42">
        <v>19983.86</v>
      </c>
      <c r="E102" s="42">
        <v>19.153491041482205</v>
      </c>
    </row>
    <row r="103" spans="1:5" x14ac:dyDescent="0.3">
      <c r="A103" s="3"/>
      <c r="B103" s="60" t="s">
        <v>2</v>
      </c>
      <c r="C103" s="42">
        <v>46297.639999999985</v>
      </c>
      <c r="D103" s="42">
        <v>12004.460000000003</v>
      </c>
      <c r="E103" s="42">
        <v>25.928881040156703</v>
      </c>
    </row>
    <row r="104" spans="1:5" x14ac:dyDescent="0.3">
      <c r="A104" s="3"/>
      <c r="B104" s="59" t="s">
        <v>3</v>
      </c>
      <c r="C104" s="42">
        <v>147174.20000000001</v>
      </c>
      <c r="D104" s="42">
        <v>17422.439999999999</v>
      </c>
      <c r="E104" s="42">
        <v>11.837971601000717</v>
      </c>
    </row>
    <row r="105" spans="1:5" x14ac:dyDescent="0.3">
      <c r="A105" s="3"/>
      <c r="B105" s="60" t="s">
        <v>4</v>
      </c>
      <c r="C105" s="42">
        <v>58037.700000000012</v>
      </c>
      <c r="D105" s="42">
        <v>7979.3999999999978</v>
      </c>
      <c r="E105" s="42">
        <v>13.748649584666511</v>
      </c>
    </row>
    <row r="106" spans="1:5" x14ac:dyDescent="0.3">
      <c r="A106" s="3"/>
      <c r="B106" s="61" t="s">
        <v>5</v>
      </c>
      <c r="C106" s="42">
        <v>89136.5</v>
      </c>
      <c r="D106" s="42">
        <v>9443.0400000000009</v>
      </c>
      <c r="E106" s="42">
        <v>10.593909341291166</v>
      </c>
    </row>
    <row r="107" spans="1:5" x14ac:dyDescent="0.3">
      <c r="A107" s="3"/>
      <c r="B107" s="60" t="s">
        <v>6</v>
      </c>
      <c r="C107" s="42">
        <v>58285.67</v>
      </c>
      <c r="D107" s="42">
        <v>4176.0100000000011</v>
      </c>
      <c r="E107" s="42">
        <v>7.1647284830044873</v>
      </c>
    </row>
    <row r="108" spans="1:5" x14ac:dyDescent="0.3">
      <c r="A108" s="5"/>
      <c r="B108" s="59" t="s">
        <v>7</v>
      </c>
      <c r="C108" s="42">
        <v>30850.83</v>
      </c>
      <c r="D108" s="42">
        <v>5267.03</v>
      </c>
      <c r="E108" s="42">
        <v>17.072571467283051</v>
      </c>
    </row>
    <row r="109" spans="1:5" x14ac:dyDescent="0.3">
      <c r="A109" s="9"/>
      <c r="B109" s="11"/>
      <c r="C109" s="8"/>
      <c r="D109" s="8"/>
      <c r="E109" s="8"/>
    </row>
    <row r="110" spans="1:5" x14ac:dyDescent="0.3">
      <c r="A110" s="1">
        <v>2007</v>
      </c>
      <c r="B110" s="59" t="s">
        <v>0</v>
      </c>
      <c r="C110" s="41">
        <v>80128.009999999995</v>
      </c>
      <c r="D110" s="41">
        <v>12711.4</v>
      </c>
      <c r="E110" s="41">
        <v>15.863865831686075</v>
      </c>
    </row>
    <row r="111" spans="1:5" x14ac:dyDescent="0.3">
      <c r="A111" s="3"/>
      <c r="B111" s="59" t="s">
        <v>17</v>
      </c>
      <c r="C111" s="41">
        <v>41200.349999999991</v>
      </c>
      <c r="D111" s="41">
        <v>8099.9699999999993</v>
      </c>
      <c r="E111" s="41">
        <v>19.659954345048043</v>
      </c>
    </row>
    <row r="112" spans="1:5" x14ac:dyDescent="0.3">
      <c r="A112" s="3"/>
      <c r="B112" s="60" t="s">
        <v>2</v>
      </c>
      <c r="C112" s="41">
        <v>26666.339999999997</v>
      </c>
      <c r="D112" s="41">
        <v>4967.75</v>
      </c>
      <c r="E112" s="41">
        <v>18.629290708811187</v>
      </c>
    </row>
    <row r="113" spans="1:5" x14ac:dyDescent="0.3">
      <c r="A113" s="3"/>
      <c r="B113" s="59" t="s">
        <v>3</v>
      </c>
      <c r="C113" s="41">
        <v>53461.67</v>
      </c>
      <c r="D113" s="41">
        <v>7743.65</v>
      </c>
      <c r="E113" s="41">
        <v>14.484489541759544</v>
      </c>
    </row>
    <row r="114" spans="1:5" x14ac:dyDescent="0.3">
      <c r="A114" s="3"/>
      <c r="B114" s="60" t="s">
        <v>4</v>
      </c>
      <c r="C114" s="41">
        <v>14534.009999999995</v>
      </c>
      <c r="D114" s="41">
        <v>3132.2199999999993</v>
      </c>
      <c r="E114" s="41">
        <v>21.550969071852851</v>
      </c>
    </row>
    <row r="115" spans="1:5" x14ac:dyDescent="0.3">
      <c r="A115" s="3"/>
      <c r="B115" s="61" t="s">
        <v>5</v>
      </c>
      <c r="C115" s="41">
        <v>38927.660000000003</v>
      </c>
      <c r="D115" s="41">
        <v>4611.43</v>
      </c>
      <c r="E115" s="41">
        <v>11.846152581480624</v>
      </c>
    </row>
    <row r="116" spans="1:5" x14ac:dyDescent="0.3">
      <c r="A116" s="3"/>
      <c r="B116" s="60" t="s">
        <v>6</v>
      </c>
      <c r="C116" s="41">
        <v>27225.83</v>
      </c>
      <c r="D116" s="41">
        <v>1418.2200000000003</v>
      </c>
      <c r="E116" s="41">
        <v>5.2090973902356703</v>
      </c>
    </row>
    <row r="117" spans="1:5" x14ac:dyDescent="0.3">
      <c r="A117" s="5"/>
      <c r="B117" s="59" t="s">
        <v>7</v>
      </c>
      <c r="C117" s="41">
        <v>11701.83</v>
      </c>
      <c r="D117" s="41">
        <v>3193.21</v>
      </c>
      <c r="E117" s="41">
        <v>27.288125019761868</v>
      </c>
    </row>
    <row r="118" spans="1:5" x14ac:dyDescent="0.3">
      <c r="A118" s="6"/>
      <c r="B118" s="6"/>
      <c r="C118" s="6"/>
      <c r="D118" s="6"/>
      <c r="E118" s="6"/>
    </row>
    <row r="119" spans="1:5" x14ac:dyDescent="0.3">
      <c r="A119" s="6"/>
      <c r="B119" s="6"/>
      <c r="C119" s="19" t="s">
        <v>13</v>
      </c>
      <c r="D119" s="16"/>
      <c r="E119" s="20">
        <v>5.2</v>
      </c>
    </row>
    <row r="120" spans="1:5" x14ac:dyDescent="0.3">
      <c r="A120" s="6"/>
      <c r="B120" s="6"/>
      <c r="C120" s="13" t="s">
        <v>14</v>
      </c>
      <c r="D120" s="16"/>
      <c r="E120" s="20">
        <f>MAX(E2:E117)</f>
        <v>132.02521926586539</v>
      </c>
    </row>
    <row r="121" spans="1:5" x14ac:dyDescent="0.3">
      <c r="A121" s="6"/>
      <c r="B121" s="6"/>
      <c r="C121" s="18" t="s">
        <v>16</v>
      </c>
      <c r="D121" s="16"/>
      <c r="E121" s="14">
        <f>AVERAGE(E7, E11:E18, E20:E27, E29:E36, E38:E45,E47:E54,E56:E63,E65:E72,E74:E81,E83:E90,E92:E99,E101:E108,E110:E117)</f>
        <v>38.274213408670228</v>
      </c>
    </row>
    <row r="122" spans="1:5" x14ac:dyDescent="0.3">
      <c r="A122" s="6"/>
      <c r="B122" s="6"/>
      <c r="C122" s="17" t="s">
        <v>15</v>
      </c>
      <c r="D122" s="16"/>
      <c r="E122" s="14">
        <f>_xlfn.STDEV.S(E7, E11:E18, E20:E27, E29:E36, E38:E45,E47:E54,E56:E63,E65:E72,E74:E81,E83:E90,E92:E99,E101:E108,E110:E117)</f>
        <v>20.329954858119265</v>
      </c>
    </row>
    <row r="123" spans="1:5" x14ac:dyDescent="0.3">
      <c r="D123" s="15"/>
      <c r="E123" s="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tabSelected="1" workbookViewId="0">
      <selection activeCell="J119" sqref="J119"/>
    </sheetView>
  </sheetViews>
  <sheetFormatPr defaultRowHeight="14.4" x14ac:dyDescent="0.3"/>
  <sheetData>
    <row r="1" spans="1:19" ht="79.2" x14ac:dyDescent="0.3">
      <c r="A1" s="57" t="s">
        <v>8</v>
      </c>
      <c r="B1" s="57" t="s">
        <v>9</v>
      </c>
      <c r="C1" s="56" t="s">
        <v>10</v>
      </c>
      <c r="D1" s="56" t="s">
        <v>11</v>
      </c>
      <c r="E1" s="56" t="s">
        <v>12</v>
      </c>
      <c r="G1" s="6"/>
      <c r="H1" s="56" t="s">
        <v>8</v>
      </c>
      <c r="I1" s="56" t="s">
        <v>18</v>
      </c>
      <c r="J1" s="6"/>
      <c r="K1" s="56" t="s">
        <v>8</v>
      </c>
      <c r="L1" s="56" t="s">
        <v>19</v>
      </c>
      <c r="M1" s="56" t="s">
        <v>20</v>
      </c>
      <c r="N1" s="6"/>
      <c r="O1" s="56" t="s">
        <v>8</v>
      </c>
      <c r="P1" s="57" t="s">
        <v>7</v>
      </c>
      <c r="Q1" s="58" t="s">
        <v>6</v>
      </c>
      <c r="R1" s="58" t="s">
        <v>4</v>
      </c>
      <c r="S1" s="58" t="s">
        <v>2</v>
      </c>
    </row>
    <row r="2" spans="1:19" ht="15" thickBot="1" x14ac:dyDescent="0.35">
      <c r="A2" s="75">
        <v>2020</v>
      </c>
      <c r="B2" s="71" t="s">
        <v>0</v>
      </c>
      <c r="C2" s="16">
        <v>550500</v>
      </c>
      <c r="D2" s="16">
        <v>271241</v>
      </c>
      <c r="E2" s="16">
        <f>D2/C2*100</f>
        <v>49.271752951861941</v>
      </c>
      <c r="H2" s="16">
        <v>2007</v>
      </c>
      <c r="I2" s="78">
        <f>E119</f>
        <v>15.863865831686075</v>
      </c>
      <c r="K2" s="16">
        <v>2007</v>
      </c>
      <c r="L2" s="78">
        <v>11.846152581480624</v>
      </c>
      <c r="M2" s="78">
        <v>19.659954345048043</v>
      </c>
      <c r="O2" s="16">
        <v>2007</v>
      </c>
      <c r="P2" s="78">
        <v>27.288125019761868</v>
      </c>
      <c r="Q2" s="78">
        <v>5.2090973902356703</v>
      </c>
      <c r="R2" s="78">
        <v>21.550969071852851</v>
      </c>
      <c r="S2" s="78">
        <v>18.629290708811187</v>
      </c>
    </row>
    <row r="3" spans="1:19" x14ac:dyDescent="0.3">
      <c r="A3" s="67"/>
      <c r="B3" s="72" t="s">
        <v>17</v>
      </c>
      <c r="C3" s="16">
        <f>C2-C7</f>
        <v>305850</v>
      </c>
      <c r="D3" s="16">
        <f>D2-D7</f>
        <v>152681</v>
      </c>
      <c r="E3" s="16">
        <f t="shared" ref="E3:E9" si="0">D3/C3*100</f>
        <v>49.920222331208109</v>
      </c>
      <c r="H3" s="16">
        <v>2008</v>
      </c>
      <c r="I3" s="78">
        <f>E110</f>
        <v>15.209913752823152</v>
      </c>
      <c r="K3" s="16">
        <v>2008</v>
      </c>
      <c r="L3" s="78">
        <v>10.593909341291166</v>
      </c>
      <c r="M3" s="78">
        <v>19.153491041482205</v>
      </c>
      <c r="O3" s="16">
        <v>2008</v>
      </c>
      <c r="P3" s="78">
        <v>17.072571467283051</v>
      </c>
      <c r="Q3" s="78">
        <v>7.1647284830044873</v>
      </c>
      <c r="R3" s="78">
        <v>13.748649584666511</v>
      </c>
      <c r="S3" s="78">
        <v>25.928881040156703</v>
      </c>
    </row>
    <row r="4" spans="1:19" x14ac:dyDescent="0.3">
      <c r="A4" s="67"/>
      <c r="B4" s="73" t="s">
        <v>2</v>
      </c>
      <c r="C4" s="16">
        <f>C2-C5</f>
        <v>157901</v>
      </c>
      <c r="D4" s="16">
        <f>D2-D5</f>
        <v>88443</v>
      </c>
      <c r="E4" s="16">
        <f t="shared" si="0"/>
        <v>56.011678203431259</v>
      </c>
      <c r="H4" s="16">
        <v>2009</v>
      </c>
      <c r="I4" s="78">
        <f>E101</f>
        <v>36.523634491800117</v>
      </c>
      <c r="K4" s="16">
        <v>2009</v>
      </c>
      <c r="L4" s="78">
        <v>40.183550766193569</v>
      </c>
      <c r="M4" s="78">
        <v>32.817253387887583</v>
      </c>
      <c r="O4" s="16">
        <v>2009</v>
      </c>
      <c r="P4" s="78">
        <v>37.278083761891487</v>
      </c>
      <c r="Q4" s="78">
        <v>43.531415827017597</v>
      </c>
      <c r="R4" s="78">
        <v>42.024010355051516</v>
      </c>
      <c r="S4" s="78">
        <v>23.420480950829159</v>
      </c>
    </row>
    <row r="5" spans="1:19" x14ac:dyDescent="0.3">
      <c r="A5" s="67"/>
      <c r="B5" s="73" t="s">
        <v>3</v>
      </c>
      <c r="C5" s="16">
        <v>392599</v>
      </c>
      <c r="D5" s="16">
        <v>182798</v>
      </c>
      <c r="E5" s="16">
        <f t="shared" si="0"/>
        <v>46.560994806405517</v>
      </c>
      <c r="H5" s="16">
        <v>2010</v>
      </c>
      <c r="I5" s="78">
        <f>E92</f>
        <v>19.025869620042691</v>
      </c>
      <c r="K5" s="16">
        <v>2010</v>
      </c>
      <c r="L5" s="78">
        <v>22.601991718198512</v>
      </c>
      <c r="M5" s="78">
        <v>16.337429914402584</v>
      </c>
      <c r="O5" s="16">
        <v>2010</v>
      </c>
      <c r="P5" s="78">
        <v>16.318420715292913</v>
      </c>
      <c r="Q5" s="78">
        <v>31.224973469954083</v>
      </c>
      <c r="R5" s="78">
        <v>15.130697403874665</v>
      </c>
      <c r="S5" s="78">
        <v>18.163509059512933</v>
      </c>
    </row>
    <row r="6" spans="1:19" x14ac:dyDescent="0.3">
      <c r="A6" s="67"/>
      <c r="B6" s="73" t="s">
        <v>4</v>
      </c>
      <c r="C6" s="16">
        <f>C5-C7</f>
        <v>147949</v>
      </c>
      <c r="D6" s="16">
        <f>D5-D7</f>
        <v>64238</v>
      </c>
      <c r="E6" s="16">
        <f t="shared" si="0"/>
        <v>43.419016012274497</v>
      </c>
      <c r="H6" s="16">
        <v>2011</v>
      </c>
      <c r="I6" s="78">
        <f>E83</f>
        <v>30.116612360409313</v>
      </c>
      <c r="K6" s="16">
        <v>2011</v>
      </c>
      <c r="L6" s="78">
        <v>27.526605392484431</v>
      </c>
      <c r="M6" s="78">
        <v>32.255709404216198</v>
      </c>
      <c r="O6" s="16">
        <v>2011</v>
      </c>
      <c r="P6" s="78">
        <v>32.481373122683834</v>
      </c>
      <c r="Q6" s="78">
        <v>22.776871989708919</v>
      </c>
      <c r="R6" s="78">
        <v>25.590142235093289</v>
      </c>
      <c r="S6" s="78">
        <v>42.626611102602752</v>
      </c>
    </row>
    <row r="7" spans="1:19" x14ac:dyDescent="0.3">
      <c r="A7" s="67"/>
      <c r="B7" s="73" t="s">
        <v>5</v>
      </c>
      <c r="C7" s="16">
        <v>244650</v>
      </c>
      <c r="D7" s="16">
        <v>118560</v>
      </c>
      <c r="E7" s="16">
        <f t="shared" si="0"/>
        <v>48.461066830165542</v>
      </c>
      <c r="H7" s="16">
        <v>2012</v>
      </c>
      <c r="I7" s="78">
        <f>E74</f>
        <v>33.943310815316643</v>
      </c>
      <c r="K7" s="16">
        <v>2012</v>
      </c>
      <c r="L7" s="78">
        <v>32.782691667869855</v>
      </c>
      <c r="M7" s="78">
        <v>34.919744227222132</v>
      </c>
      <c r="O7" s="16">
        <v>2012</v>
      </c>
      <c r="P7" s="78">
        <v>39.942386513030698</v>
      </c>
      <c r="Q7" s="78">
        <v>27.891625459617092</v>
      </c>
      <c r="R7" s="78">
        <v>29.43092251482593</v>
      </c>
      <c r="S7" s="78">
        <v>43.465696170908089</v>
      </c>
    </row>
    <row r="8" spans="1:19" x14ac:dyDescent="0.3">
      <c r="A8" s="67"/>
      <c r="B8" s="73" t="s">
        <v>6</v>
      </c>
      <c r="C8" s="77">
        <f>C7-C9</f>
        <v>126652</v>
      </c>
      <c r="D8" s="16">
        <f>D7-D9</f>
        <v>55308</v>
      </c>
      <c r="E8" s="16">
        <f t="shared" si="0"/>
        <v>43.669266967754162</v>
      </c>
      <c r="H8" s="16">
        <v>2013</v>
      </c>
      <c r="I8" s="78">
        <f>E65</f>
        <v>35.961658499487008</v>
      </c>
      <c r="K8" s="16">
        <v>2013</v>
      </c>
      <c r="L8" s="78">
        <v>42.311180204689727</v>
      </c>
      <c r="M8" s="78">
        <v>30.910636762981952</v>
      </c>
      <c r="O8" s="16">
        <v>2013</v>
      </c>
      <c r="P8" s="78">
        <v>44.368488393346738</v>
      </c>
      <c r="Q8" s="78">
        <v>40.675058871413206</v>
      </c>
      <c r="R8" s="78">
        <v>34.365250053009419</v>
      </c>
      <c r="S8" s="78">
        <v>28.354328237772897</v>
      </c>
    </row>
    <row r="9" spans="1:19" x14ac:dyDescent="0.3">
      <c r="A9" s="69"/>
      <c r="B9" s="73" t="s">
        <v>7</v>
      </c>
      <c r="C9" s="77">
        <v>117998</v>
      </c>
      <c r="D9" s="16">
        <v>63252</v>
      </c>
      <c r="E9" s="16">
        <f t="shared" si="0"/>
        <v>53.604298377938605</v>
      </c>
      <c r="G9" s="76"/>
      <c r="H9" s="16">
        <v>2014</v>
      </c>
      <c r="I9" s="78">
        <f>E56</f>
        <v>85.400005407305272</v>
      </c>
      <c r="K9" s="16">
        <v>2014</v>
      </c>
      <c r="L9" s="78">
        <v>48.160060147863497</v>
      </c>
      <c r="M9" s="78">
        <v>113.66809873333439</v>
      </c>
      <c r="O9" s="16">
        <v>2014</v>
      </c>
      <c r="P9" s="78">
        <v>48.814280750521192</v>
      </c>
      <c r="Q9" s="78">
        <v>47.554107329632309</v>
      </c>
      <c r="R9" s="78">
        <v>92.391155531215773</v>
      </c>
      <c r="S9" s="78">
        <v>132.02521926586539</v>
      </c>
    </row>
    <row r="10" spans="1:19" x14ac:dyDescent="0.3">
      <c r="H10" s="16">
        <v>2015</v>
      </c>
      <c r="I10" s="78">
        <f>E47</f>
        <v>49.82997194928933</v>
      </c>
      <c r="K10" s="16">
        <v>2015</v>
      </c>
      <c r="L10" s="78">
        <v>44.491435557717978</v>
      </c>
      <c r="M10" s="78">
        <v>53.675347315828262</v>
      </c>
      <c r="O10" s="16">
        <v>2015</v>
      </c>
      <c r="P10" s="78">
        <v>44.183667976530117</v>
      </c>
      <c r="Q10" s="78">
        <v>44.757342510987606</v>
      </c>
      <c r="R10" s="78">
        <v>32.561246411871963</v>
      </c>
      <c r="S10" s="78">
        <v>74.600561807804482</v>
      </c>
    </row>
    <row r="11" spans="1:19" ht="15" thickBot="1" x14ac:dyDescent="0.35">
      <c r="A11" s="64">
        <v>2019</v>
      </c>
      <c r="B11" s="71" t="s">
        <v>0</v>
      </c>
      <c r="C11" s="68">
        <v>431018</v>
      </c>
      <c r="D11" s="16">
        <v>211967</v>
      </c>
      <c r="E11" s="16">
        <v>49.18</v>
      </c>
      <c r="H11" s="16">
        <v>2016</v>
      </c>
      <c r="I11" s="78">
        <f>E38</f>
        <v>39.409765962807356</v>
      </c>
      <c r="K11" s="16">
        <v>2016</v>
      </c>
      <c r="L11" s="78">
        <v>38.20437229602971</v>
      </c>
      <c r="M11" s="78">
        <v>40.374818384124474</v>
      </c>
      <c r="O11" s="16">
        <v>2016</v>
      </c>
      <c r="P11" s="78">
        <v>38.006927163898041</v>
      </c>
      <c r="Q11" s="78">
        <v>38.369493384327676</v>
      </c>
      <c r="R11" s="78">
        <v>44.564662805006151</v>
      </c>
      <c r="S11" s="78">
        <v>37.480954799390553</v>
      </c>
    </row>
    <row r="12" spans="1:19" x14ac:dyDescent="0.3">
      <c r="A12" s="65"/>
      <c r="B12" s="72" t="s">
        <v>17</v>
      </c>
      <c r="C12" s="16">
        <f>C11-C16</f>
        <v>225921</v>
      </c>
      <c r="D12" s="16">
        <f>D11-D16</f>
        <v>112983</v>
      </c>
      <c r="E12" s="16">
        <f>D12/C12*100</f>
        <v>50.00995923353738</v>
      </c>
      <c r="H12" s="16">
        <v>2017</v>
      </c>
      <c r="I12" s="78">
        <f>E29</f>
        <v>51.114257009772579</v>
      </c>
      <c r="K12" s="16">
        <v>2017</v>
      </c>
      <c r="L12" s="78">
        <v>56.036413237729136</v>
      </c>
      <c r="M12" s="78">
        <v>47.13268310528148</v>
      </c>
      <c r="O12" s="16">
        <v>2017</v>
      </c>
      <c r="P12" s="78">
        <v>62.838704946283876</v>
      </c>
      <c r="Q12" s="78">
        <v>51.54154602832326</v>
      </c>
      <c r="R12" s="78">
        <v>51.091307107420889</v>
      </c>
      <c r="S12" s="78">
        <v>43.820845705368562</v>
      </c>
    </row>
    <row r="13" spans="1:19" x14ac:dyDescent="0.3">
      <c r="A13" s="65"/>
      <c r="B13" s="73" t="s">
        <v>2</v>
      </c>
      <c r="C13" s="16">
        <f>C11-C14</f>
        <v>115920</v>
      </c>
      <c r="D13" s="16">
        <f>D11-D14</f>
        <v>60241</v>
      </c>
      <c r="E13" s="16">
        <f>D13/C13*100</f>
        <v>51.967736369910277</v>
      </c>
      <c r="H13" s="16">
        <v>2018</v>
      </c>
      <c r="I13" s="78">
        <f>E20</f>
        <v>53.132632557724826</v>
      </c>
      <c r="K13" s="16">
        <v>2018</v>
      </c>
      <c r="L13" s="78">
        <v>56.21255907251895</v>
      </c>
      <c r="M13" s="78">
        <v>50.419840927602898</v>
      </c>
      <c r="O13" s="16">
        <v>2018</v>
      </c>
      <c r="P13" s="78" t="s">
        <v>1</v>
      </c>
      <c r="Q13" s="78" t="s">
        <v>1</v>
      </c>
      <c r="R13" s="78">
        <v>54.377615190740691</v>
      </c>
      <c r="S13" s="78">
        <v>46.62458643264425</v>
      </c>
    </row>
    <row r="14" spans="1:19" x14ac:dyDescent="0.3">
      <c r="A14" s="65"/>
      <c r="B14" s="73" t="s">
        <v>3</v>
      </c>
      <c r="C14" s="16">
        <v>315098</v>
      </c>
      <c r="D14" s="16">
        <v>151726</v>
      </c>
      <c r="E14" s="16">
        <f>D14/C14*100</f>
        <v>48.152003503671878</v>
      </c>
      <c r="H14" s="16">
        <v>2019</v>
      </c>
      <c r="I14" s="78">
        <f>E11</f>
        <v>49.18</v>
      </c>
      <c r="K14" s="16">
        <v>2019</v>
      </c>
      <c r="L14" s="78">
        <v>48.262041863118426</v>
      </c>
      <c r="M14" s="78">
        <f>E12</f>
        <v>50.00995923353738</v>
      </c>
      <c r="O14" s="16">
        <v>2019</v>
      </c>
      <c r="P14" s="78">
        <f>E18</f>
        <v>50.543194454399313</v>
      </c>
      <c r="Q14" s="78">
        <f>E17</f>
        <v>46.188357503211272</v>
      </c>
      <c r="R14" s="78">
        <f>E15</f>
        <v>47.946836846937757</v>
      </c>
      <c r="S14" s="78">
        <f>E13</f>
        <v>51.967736369910277</v>
      </c>
    </row>
    <row r="15" spans="1:19" x14ac:dyDescent="0.3">
      <c r="A15" s="65"/>
      <c r="B15" s="73" t="s">
        <v>4</v>
      </c>
      <c r="C15" s="16">
        <f>C14-C16</f>
        <v>110001</v>
      </c>
      <c r="D15" s="16">
        <f>D14-D16</f>
        <v>52742</v>
      </c>
      <c r="E15" s="16">
        <f t="shared" ref="E15:E18" si="1">D15/C15*100</f>
        <v>47.946836846937757</v>
      </c>
      <c r="H15" s="16">
        <v>2020</v>
      </c>
      <c r="I15" s="78">
        <f>E2</f>
        <v>49.271752951861941</v>
      </c>
      <c r="K15" s="16">
        <v>2020</v>
      </c>
      <c r="L15" s="78">
        <f>E7</f>
        <v>48.461066830165542</v>
      </c>
      <c r="M15" s="78">
        <f>E3</f>
        <v>49.920222331208109</v>
      </c>
      <c r="O15" s="16">
        <v>2020</v>
      </c>
      <c r="P15" s="78">
        <f>E9</f>
        <v>53.604298377938605</v>
      </c>
      <c r="Q15" s="78">
        <f>E8</f>
        <v>43.669266967754162</v>
      </c>
      <c r="R15" s="78">
        <f>E6</f>
        <v>43.419016012274497</v>
      </c>
      <c r="S15" s="78">
        <f>E4</f>
        <v>56.011678203431259</v>
      </c>
    </row>
    <row r="16" spans="1:19" x14ac:dyDescent="0.3">
      <c r="A16" s="65"/>
      <c r="B16" s="73" t="s">
        <v>5</v>
      </c>
      <c r="C16" s="16">
        <v>205097</v>
      </c>
      <c r="D16" s="16">
        <v>98984</v>
      </c>
      <c r="E16" s="16">
        <f t="shared" si="1"/>
        <v>48.262041863118426</v>
      </c>
    </row>
    <row r="17" spans="1:19" x14ac:dyDescent="0.3">
      <c r="A17" s="65"/>
      <c r="B17" s="73" t="s">
        <v>6</v>
      </c>
      <c r="C17" s="16">
        <v>107434</v>
      </c>
      <c r="D17" s="16">
        <f>D16-D18</f>
        <v>49622</v>
      </c>
      <c r="E17" s="16">
        <f t="shared" si="1"/>
        <v>46.188357503211272</v>
      </c>
      <c r="G17" s="24" t="s">
        <v>24</v>
      </c>
      <c r="H17" s="24"/>
      <c r="I17" s="6"/>
    </row>
    <row r="18" spans="1:19" x14ac:dyDescent="0.3">
      <c r="A18" s="66"/>
      <c r="B18" s="73" t="s">
        <v>7</v>
      </c>
      <c r="C18" s="16">
        <v>97663</v>
      </c>
      <c r="D18" s="16">
        <v>49362</v>
      </c>
      <c r="E18" s="16">
        <f t="shared" si="1"/>
        <v>50.543194454399313</v>
      </c>
      <c r="G18" s="19" t="s">
        <v>13</v>
      </c>
      <c r="H18" s="30"/>
      <c r="I18" s="12">
        <f>MIN(I5:I15)</f>
        <v>19.025869620042691</v>
      </c>
      <c r="L18" s="12">
        <f>MIN(L5:L15)</f>
        <v>22.601991718198512</v>
      </c>
      <c r="M18" s="12">
        <f>MIN(M5:M15)</f>
        <v>16.337429914402584</v>
      </c>
      <c r="P18" s="12">
        <f>MIN(P5:P15)</f>
        <v>16.318420715292913</v>
      </c>
      <c r="Q18" s="12">
        <f>MIN(Q5:Q15)</f>
        <v>22.776871989708919</v>
      </c>
      <c r="R18" s="12">
        <f>MIN(R5:R15)</f>
        <v>15.130697403874665</v>
      </c>
      <c r="S18" s="12">
        <f>MIN(S5:S15)</f>
        <v>18.163509059512933</v>
      </c>
    </row>
    <row r="19" spans="1:19" x14ac:dyDescent="0.3">
      <c r="G19" s="13" t="s">
        <v>14</v>
      </c>
      <c r="H19" s="32"/>
      <c r="I19" s="12">
        <f>MAX(I5:I15)</f>
        <v>85.400005407305272</v>
      </c>
      <c r="L19" s="12">
        <f>MAX(L5:L15)</f>
        <v>56.21255907251895</v>
      </c>
      <c r="M19" s="12">
        <f>MAX(M5:M15)</f>
        <v>113.66809873333439</v>
      </c>
      <c r="P19" s="12">
        <f>MAX(P5:P15)</f>
        <v>62.838704946283876</v>
      </c>
      <c r="Q19" s="12">
        <f t="shared" ref="Q19:S19" si="2">MAX(Q5:Q15)</f>
        <v>51.54154602832326</v>
      </c>
      <c r="R19" s="12">
        <f t="shared" si="2"/>
        <v>92.391155531215773</v>
      </c>
      <c r="S19" s="12">
        <f t="shared" si="2"/>
        <v>132.02521926586539</v>
      </c>
    </row>
    <row r="20" spans="1:19" ht="15" thickBot="1" x14ac:dyDescent="0.35">
      <c r="A20" s="70">
        <v>2018</v>
      </c>
      <c r="B20" s="74" t="s">
        <v>0</v>
      </c>
      <c r="C20" s="16">
        <v>314033</v>
      </c>
      <c r="D20" s="16">
        <v>166854</v>
      </c>
      <c r="E20" s="16">
        <v>53.132632557724826</v>
      </c>
      <c r="G20" s="18" t="s">
        <v>16</v>
      </c>
      <c r="H20" s="32"/>
      <c r="I20" s="12">
        <f>AVERAGE(I5:I15)</f>
        <v>45.125985194001551</v>
      </c>
      <c r="L20" s="12">
        <f>AVERAGE(L5:L15)</f>
        <v>42.277310726216889</v>
      </c>
      <c r="M20" s="12">
        <f>AVERAGE(M5:M15)</f>
        <v>47.23859003088544</v>
      </c>
      <c r="P20" s="12">
        <f>AVERAGE(P5:P15)</f>
        <v>43.110174241392535</v>
      </c>
      <c r="Q20" s="12">
        <f t="shared" ref="Q20:S20" si="3">AVERAGE(Q5:Q15)</f>
        <v>39.464864351492949</v>
      </c>
      <c r="R20" s="12">
        <f t="shared" si="3"/>
        <v>42.806259282933723</v>
      </c>
      <c r="S20" s="12">
        <f t="shared" si="3"/>
        <v>52.285611559564678</v>
      </c>
    </row>
    <row r="21" spans="1:19" x14ac:dyDescent="0.3">
      <c r="A21" s="65"/>
      <c r="B21" s="73" t="s">
        <v>17</v>
      </c>
      <c r="C21" s="16">
        <v>166968</v>
      </c>
      <c r="D21" s="16">
        <v>84185</v>
      </c>
      <c r="E21" s="16">
        <v>50.419840927602898</v>
      </c>
      <c r="G21" s="17" t="s">
        <v>15</v>
      </c>
      <c r="H21" s="35"/>
      <c r="I21" s="12">
        <f>_xlfn.STDEV.S(I5:I15)</f>
        <v>17.10532660134206</v>
      </c>
      <c r="L21" s="12">
        <f>_xlfn.STDEV.S(L5:L15)</f>
        <v>10.993217162539725</v>
      </c>
      <c r="M21" s="12">
        <f>_xlfn.STDEV.S(M5:M15)</f>
        <v>24.74702097804904</v>
      </c>
      <c r="P21" s="12">
        <f>_xlfn.STDEV.S(P5:P15)</f>
        <v>12.722296303367774</v>
      </c>
      <c r="Q21" s="12">
        <f t="shared" ref="Q21:S21" si="4">_xlfn.STDEV.S(Q5:Q15)</f>
        <v>9.3402589570289596</v>
      </c>
      <c r="R21" s="12">
        <f t="shared" si="4"/>
        <v>20.269521931052456</v>
      </c>
      <c r="S21" s="12">
        <f t="shared" si="4"/>
        <v>30.168419555869999</v>
      </c>
    </row>
    <row r="22" spans="1:19" x14ac:dyDescent="0.3">
      <c r="A22" s="65"/>
      <c r="B22" s="73" t="s">
        <v>2</v>
      </c>
      <c r="C22" s="16">
        <v>85234</v>
      </c>
      <c r="D22" s="16">
        <v>39740</v>
      </c>
      <c r="E22" s="16">
        <v>46.62458643264425</v>
      </c>
      <c r="G22" s="7"/>
      <c r="H22" s="6"/>
      <c r="I22" s="7"/>
      <c r="L22" s="7"/>
      <c r="M22" s="6"/>
      <c r="P22" s="6"/>
      <c r="Q22" s="6"/>
      <c r="R22" s="6"/>
      <c r="S22" s="6"/>
    </row>
    <row r="23" spans="1:19" x14ac:dyDescent="0.3">
      <c r="A23" s="65"/>
      <c r="B23" s="73" t="s">
        <v>3</v>
      </c>
      <c r="C23" s="16">
        <v>228799</v>
      </c>
      <c r="D23" s="16">
        <v>127114</v>
      </c>
      <c r="E23" s="16">
        <v>55.557061001140738</v>
      </c>
      <c r="G23" s="24" t="s">
        <v>25</v>
      </c>
      <c r="H23" s="24"/>
      <c r="I23" s="7"/>
      <c r="L23" s="7"/>
      <c r="M23" s="7"/>
      <c r="P23" s="7"/>
      <c r="Q23" s="6"/>
      <c r="R23" s="6"/>
      <c r="S23" s="6"/>
    </row>
    <row r="24" spans="1:19" x14ac:dyDescent="0.3">
      <c r="A24" s="65"/>
      <c r="B24" s="73" t="s">
        <v>4</v>
      </c>
      <c r="C24" s="16">
        <v>81734</v>
      </c>
      <c r="D24" s="16">
        <v>44445</v>
      </c>
      <c r="E24" s="16">
        <v>54.377615190740691</v>
      </c>
      <c r="G24" s="29" t="s">
        <v>13</v>
      </c>
      <c r="H24" s="30"/>
      <c r="I24" s="12">
        <f>MIN(I10:I15)</f>
        <v>39.409765962807356</v>
      </c>
      <c r="L24" s="12">
        <f>MIN(L10:L15)</f>
        <v>38.20437229602971</v>
      </c>
      <c r="M24" s="12">
        <f>MIN(M10:M15)</f>
        <v>40.374818384124474</v>
      </c>
      <c r="P24" s="12">
        <f>MIN(P10:P15)</f>
        <v>38.006927163898041</v>
      </c>
      <c r="Q24" s="12">
        <f t="shared" ref="Q24:S24" si="5">MIN(Q10:Q15)</f>
        <v>38.369493384327676</v>
      </c>
      <c r="R24" s="12">
        <f t="shared" si="5"/>
        <v>32.561246411871963</v>
      </c>
      <c r="S24" s="12">
        <f t="shared" si="5"/>
        <v>37.480954799390553</v>
      </c>
    </row>
    <row r="25" spans="1:19" x14ac:dyDescent="0.3">
      <c r="A25" s="65"/>
      <c r="B25" s="73" t="s">
        <v>5</v>
      </c>
      <c r="C25" s="16">
        <v>147065</v>
      </c>
      <c r="D25" s="16">
        <v>82669</v>
      </c>
      <c r="E25" s="16">
        <v>56.21255907251895</v>
      </c>
      <c r="G25" s="31" t="s">
        <v>14</v>
      </c>
      <c r="H25" s="32"/>
      <c r="I25" s="12">
        <f>MAX(I10:I15)</f>
        <v>53.132632557724826</v>
      </c>
      <c r="L25" s="12">
        <f>MAX(L10:L15)</f>
        <v>56.21255907251895</v>
      </c>
      <c r="M25" s="12">
        <f>MAX(M10:M15)</f>
        <v>53.675347315828262</v>
      </c>
      <c r="P25" s="12">
        <f>MAX(P10:P15)</f>
        <v>62.838704946283876</v>
      </c>
      <c r="Q25" s="12">
        <f t="shared" ref="Q25:S25" si="6">MAX(Q10:Q15)</f>
        <v>51.54154602832326</v>
      </c>
      <c r="R25" s="12">
        <f t="shared" si="6"/>
        <v>54.377615190740691</v>
      </c>
      <c r="S25" s="12">
        <f t="shared" si="6"/>
        <v>74.600561807804482</v>
      </c>
    </row>
    <row r="26" spans="1:19" x14ac:dyDescent="0.3">
      <c r="A26" s="65"/>
      <c r="B26" s="73" t="s">
        <v>6</v>
      </c>
      <c r="C26" s="16" t="s">
        <v>1</v>
      </c>
      <c r="D26" s="16" t="s">
        <v>1</v>
      </c>
      <c r="E26" s="16" t="s">
        <v>1</v>
      </c>
      <c r="G26" s="33" t="s">
        <v>16</v>
      </c>
      <c r="H26" s="32"/>
      <c r="I26" s="12">
        <f>AVERAGE(I10:I15)</f>
        <v>48.656396738576007</v>
      </c>
      <c r="L26" s="12">
        <f>AVERAGE(L10:L15)</f>
        <v>48.61131480954662</v>
      </c>
      <c r="M26" s="12">
        <f>AVERAGE(M10:M15)</f>
        <v>48.588811882930436</v>
      </c>
      <c r="P26" s="12">
        <f>AVERAGE(P10:P15)</f>
        <v>49.835358583809992</v>
      </c>
      <c r="Q26" s="12">
        <f t="shared" ref="Q26:R26" si="7">AVERAGE(Q10:Q15)</f>
        <v>44.905201278920799</v>
      </c>
      <c r="R26" s="12">
        <f t="shared" si="7"/>
        <v>45.660114062375321</v>
      </c>
      <c r="S26" s="12">
        <f>AVERAGE(S10:S15)</f>
        <v>51.75106055309157</v>
      </c>
    </row>
    <row r="27" spans="1:19" x14ac:dyDescent="0.3">
      <c r="A27" s="66"/>
      <c r="B27" s="73" t="s">
        <v>7</v>
      </c>
      <c r="C27" s="16" t="s">
        <v>1</v>
      </c>
      <c r="D27" s="16" t="s">
        <v>1</v>
      </c>
      <c r="E27" s="16" t="s">
        <v>1</v>
      </c>
      <c r="G27" s="34" t="s">
        <v>15</v>
      </c>
      <c r="H27" s="35"/>
      <c r="I27" s="12">
        <f>_xlfn.STDEV.S(I10:I15)</f>
        <v>4.7667189416736884</v>
      </c>
      <c r="L27" s="12">
        <f>_xlfn.STDEV.S(L10:L15)</f>
        <v>6.9041063808328156</v>
      </c>
      <c r="M27" s="12">
        <f>_xlfn.STDEV.S(M10:M15)</f>
        <v>4.5300733738429306</v>
      </c>
      <c r="P27" s="12">
        <f>_xlfn.STDEV.S(P10:P15)</f>
        <v>9.4292941409987989</v>
      </c>
      <c r="Q27" s="12">
        <f t="shared" ref="Q27:S27" si="8">_xlfn.STDEV.S(Q10:Q15)</f>
        <v>4.7421628780831</v>
      </c>
      <c r="R27" s="12">
        <f t="shared" si="8"/>
        <v>7.596376143423706</v>
      </c>
      <c r="S27" s="12">
        <f t="shared" si="8"/>
        <v>12.908171686351066</v>
      </c>
    </row>
    <row r="28" spans="1:19" x14ac:dyDescent="0.3">
      <c r="G28" s="7"/>
      <c r="H28" s="6"/>
      <c r="I28" s="7"/>
      <c r="L28" s="7"/>
      <c r="M28" s="7"/>
      <c r="P28" s="7"/>
      <c r="Q28" s="6"/>
      <c r="R28" s="6"/>
      <c r="S28" s="6"/>
    </row>
    <row r="29" spans="1:19" x14ac:dyDescent="0.3">
      <c r="A29" s="64">
        <v>2017</v>
      </c>
      <c r="B29" s="73" t="s">
        <v>0</v>
      </c>
      <c r="C29" s="16">
        <v>306572</v>
      </c>
      <c r="D29" s="16">
        <v>156702</v>
      </c>
      <c r="E29" s="16">
        <v>51.114257009772579</v>
      </c>
      <c r="G29" s="24" t="s">
        <v>26</v>
      </c>
      <c r="H29" s="24"/>
      <c r="I29" s="7"/>
      <c r="L29" s="7"/>
      <c r="M29" s="7"/>
      <c r="P29" s="7"/>
      <c r="Q29" s="6"/>
      <c r="R29" s="6"/>
      <c r="S29" s="6"/>
    </row>
    <row r="30" spans="1:19" x14ac:dyDescent="0.3">
      <c r="A30" s="65"/>
      <c r="B30" s="73" t="s">
        <v>17</v>
      </c>
      <c r="C30" s="16">
        <v>169479</v>
      </c>
      <c r="D30" s="16">
        <v>79880</v>
      </c>
      <c r="E30" s="16">
        <v>47.13268310528148</v>
      </c>
      <c r="G30" s="29" t="s">
        <v>13</v>
      </c>
      <c r="H30" s="30"/>
      <c r="I30" s="28">
        <f>MIN(I12:I15)</f>
        <v>49.18</v>
      </c>
      <c r="L30" s="12">
        <f>MIN(L12:L15)</f>
        <v>48.262041863118426</v>
      </c>
      <c r="M30" s="12">
        <f>MIN(M12:M15)</f>
        <v>47.13268310528148</v>
      </c>
      <c r="P30" s="12">
        <f>MIN(P12:P15)</f>
        <v>50.543194454399313</v>
      </c>
      <c r="Q30" s="12">
        <f t="shared" ref="Q30:S30" si="9">MIN(Q12:Q15)</f>
        <v>43.669266967754162</v>
      </c>
      <c r="R30" s="12">
        <f t="shared" si="9"/>
        <v>43.419016012274497</v>
      </c>
      <c r="S30" s="12">
        <f t="shared" si="9"/>
        <v>43.820845705368562</v>
      </c>
    </row>
    <row r="31" spans="1:19" x14ac:dyDescent="0.3">
      <c r="A31" s="65"/>
      <c r="B31" s="73" t="s">
        <v>2</v>
      </c>
      <c r="C31" s="16">
        <v>92278</v>
      </c>
      <c r="D31" s="16">
        <v>40437</v>
      </c>
      <c r="E31" s="16">
        <v>43.820845705368562</v>
      </c>
      <c r="G31" s="31" t="s">
        <v>14</v>
      </c>
      <c r="H31" s="32"/>
      <c r="I31" s="28">
        <f>MAX(I12:I15)</f>
        <v>53.132632557724826</v>
      </c>
      <c r="L31" s="12">
        <f>MAX(L12:L15)</f>
        <v>56.21255907251895</v>
      </c>
      <c r="M31" s="12">
        <f>MAX(M12:M15)</f>
        <v>50.419840927602898</v>
      </c>
      <c r="P31" s="12">
        <f>MAX(P12:P15)</f>
        <v>62.838704946283876</v>
      </c>
      <c r="Q31" s="12">
        <f t="shared" ref="Q31:S31" si="10">MAX(Q12:Q15)</f>
        <v>51.54154602832326</v>
      </c>
      <c r="R31" s="12">
        <f t="shared" si="10"/>
        <v>54.377615190740691</v>
      </c>
      <c r="S31" s="12">
        <f t="shared" si="10"/>
        <v>56.011678203431259</v>
      </c>
    </row>
    <row r="32" spans="1:19" x14ac:dyDescent="0.3">
      <c r="A32" s="65"/>
      <c r="B32" s="73" t="s">
        <v>3</v>
      </c>
      <c r="C32" s="16">
        <v>214294</v>
      </c>
      <c r="D32" s="16">
        <v>116265</v>
      </c>
      <c r="E32" s="16">
        <v>54.254902143783781</v>
      </c>
      <c r="G32" s="33" t="s">
        <v>16</v>
      </c>
      <c r="H32" s="32"/>
      <c r="I32" s="28">
        <f>AVERAGE(I12:I15)</f>
        <v>50.674660629839835</v>
      </c>
      <c r="L32" s="12">
        <f>AVERAGE(L12:L15)</f>
        <v>52.243020250883013</v>
      </c>
      <c r="M32" s="12">
        <f>AVERAGE(M12:M15)</f>
        <v>49.370676399407472</v>
      </c>
      <c r="P32" s="12">
        <f>AVERAGE(P12:P15)</f>
        <v>55.662065926207255</v>
      </c>
      <c r="Q32" s="12">
        <f t="shared" ref="Q32:S32" si="11">AVERAGE(Q12:Q15)</f>
        <v>47.133056833096227</v>
      </c>
      <c r="R32" s="12">
        <f t="shared" si="11"/>
        <v>49.208693789343457</v>
      </c>
      <c r="S32" s="12">
        <f t="shared" si="11"/>
        <v>49.606211677838587</v>
      </c>
    </row>
    <row r="33" spans="1:19" x14ac:dyDescent="0.3">
      <c r="A33" s="65"/>
      <c r="B33" s="73" t="s">
        <v>4</v>
      </c>
      <c r="C33" s="16">
        <v>77201</v>
      </c>
      <c r="D33" s="16">
        <v>39443</v>
      </c>
      <c r="E33" s="16">
        <v>51.091307107420889</v>
      </c>
      <c r="G33" s="34" t="s">
        <v>15</v>
      </c>
      <c r="H33" s="35"/>
      <c r="I33" s="28">
        <f>_xlfn.STDEV.S(I12:I15)</f>
        <v>1.8652105624516113</v>
      </c>
      <c r="L33" s="12">
        <f>_xlfn.STDEV.S(L12:L15)</f>
        <v>4.4832439672426734</v>
      </c>
      <c r="M33" s="12">
        <f>_xlfn.STDEV.S(M12:M15)</f>
        <v>1.507762521635756</v>
      </c>
      <c r="P33" s="12">
        <f>_xlfn.STDEV.S(P12:P15)</f>
        <v>6.4008358849482736</v>
      </c>
      <c r="Q33" s="12">
        <f t="shared" ref="Q33:S33" si="12">_xlfn.STDEV.S(Q12:Q15)</f>
        <v>4.0202657896938216</v>
      </c>
      <c r="R33" s="12">
        <f t="shared" si="12"/>
        <v>4.6681414240433527</v>
      </c>
      <c r="S33" s="12">
        <f t="shared" si="12"/>
        <v>5.4457123445865427</v>
      </c>
    </row>
    <row r="34" spans="1:19" x14ac:dyDescent="0.3">
      <c r="A34" s="65"/>
      <c r="B34" s="73" t="s">
        <v>5</v>
      </c>
      <c r="C34" s="16">
        <v>137093</v>
      </c>
      <c r="D34" s="16">
        <v>76822</v>
      </c>
      <c r="E34" s="16">
        <v>56.036413237729136</v>
      </c>
    </row>
    <row r="35" spans="1:19" x14ac:dyDescent="0.3">
      <c r="A35" s="65"/>
      <c r="B35" s="73" t="s">
        <v>6</v>
      </c>
      <c r="C35" s="16">
        <v>82547</v>
      </c>
      <c r="D35" s="16">
        <v>42546</v>
      </c>
      <c r="E35" s="16">
        <v>51.54154602832326</v>
      </c>
    </row>
    <row r="36" spans="1:19" x14ac:dyDescent="0.3">
      <c r="A36" s="66"/>
      <c r="B36" s="73" t="s">
        <v>7</v>
      </c>
      <c r="C36" s="16">
        <v>54546</v>
      </c>
      <c r="D36" s="16">
        <v>34276</v>
      </c>
      <c r="E36" s="16">
        <v>62.838704946283876</v>
      </c>
    </row>
    <row r="38" spans="1:19" x14ac:dyDescent="0.3">
      <c r="A38" s="64">
        <v>2016</v>
      </c>
      <c r="B38" s="73" t="s">
        <v>0</v>
      </c>
      <c r="C38" s="16">
        <v>293714</v>
      </c>
      <c r="D38" s="16">
        <v>115752</v>
      </c>
      <c r="E38" s="16">
        <v>39.409765962807356</v>
      </c>
    </row>
    <row r="39" spans="1:19" x14ac:dyDescent="0.3">
      <c r="A39" s="65"/>
      <c r="B39" s="73" t="s">
        <v>17</v>
      </c>
      <c r="C39" s="16">
        <v>163119</v>
      </c>
      <c r="D39" s="16">
        <v>65859</v>
      </c>
      <c r="E39" s="16">
        <v>40.374818384124474</v>
      </c>
    </row>
    <row r="40" spans="1:19" x14ac:dyDescent="0.3">
      <c r="A40" s="65"/>
      <c r="B40" s="73" t="s">
        <v>2</v>
      </c>
      <c r="C40" s="16">
        <v>96481</v>
      </c>
      <c r="D40" s="16">
        <v>36162</v>
      </c>
      <c r="E40" s="16">
        <v>37.480954799390553</v>
      </c>
    </row>
    <row r="41" spans="1:19" x14ac:dyDescent="0.3">
      <c r="A41" s="65"/>
      <c r="B41" s="73" t="s">
        <v>3</v>
      </c>
      <c r="C41" s="16">
        <v>197233</v>
      </c>
      <c r="D41" s="16">
        <v>79590</v>
      </c>
      <c r="E41" s="16">
        <v>40.353287735825141</v>
      </c>
    </row>
    <row r="42" spans="1:19" x14ac:dyDescent="0.3">
      <c r="A42" s="65"/>
      <c r="B42" s="73" t="s">
        <v>4</v>
      </c>
      <c r="C42" s="16">
        <v>66638</v>
      </c>
      <c r="D42" s="16">
        <v>29697</v>
      </c>
      <c r="E42" s="16">
        <v>44.564662805006151</v>
      </c>
    </row>
    <row r="43" spans="1:19" x14ac:dyDescent="0.3">
      <c r="A43" s="65"/>
      <c r="B43" s="73" t="s">
        <v>5</v>
      </c>
      <c r="C43" s="16">
        <v>130595</v>
      </c>
      <c r="D43" s="16">
        <v>49893</v>
      </c>
      <c r="E43" s="16">
        <v>38.20437229602971</v>
      </c>
    </row>
    <row r="44" spans="1:19" x14ac:dyDescent="0.3">
      <c r="A44" s="65"/>
      <c r="B44" s="73" t="s">
        <v>6</v>
      </c>
      <c r="C44" s="16">
        <v>71119</v>
      </c>
      <c r="D44" s="16">
        <v>27288</v>
      </c>
      <c r="E44" s="16">
        <v>38.369493384327676</v>
      </c>
    </row>
    <row r="45" spans="1:19" x14ac:dyDescent="0.3">
      <c r="A45" s="66"/>
      <c r="B45" s="73" t="s">
        <v>7</v>
      </c>
      <c r="C45" s="16">
        <v>59476</v>
      </c>
      <c r="D45" s="16">
        <v>22605</v>
      </c>
      <c r="E45" s="16">
        <v>38.006927163898041</v>
      </c>
    </row>
    <row r="47" spans="1:19" x14ac:dyDescent="0.3">
      <c r="A47" s="64">
        <v>2015</v>
      </c>
      <c r="B47" s="73" t="s">
        <v>0</v>
      </c>
      <c r="C47" s="16">
        <v>191439</v>
      </c>
      <c r="D47" s="16">
        <v>95394</v>
      </c>
      <c r="E47" s="16">
        <v>49.82997194928933</v>
      </c>
    </row>
    <row r="48" spans="1:19" x14ac:dyDescent="0.3">
      <c r="A48" s="65"/>
      <c r="B48" s="73" t="s">
        <v>17</v>
      </c>
      <c r="C48" s="16">
        <v>111282</v>
      </c>
      <c r="D48" s="16">
        <v>59731</v>
      </c>
      <c r="E48" s="16">
        <v>53.675347315828262</v>
      </c>
    </row>
    <row r="49" spans="1:5" x14ac:dyDescent="0.3">
      <c r="A49" s="65"/>
      <c r="B49" s="73" t="s">
        <v>2</v>
      </c>
      <c r="C49" s="16">
        <v>55891</v>
      </c>
      <c r="D49" s="16">
        <v>41695</v>
      </c>
      <c r="E49" s="16">
        <v>74.600561807804482</v>
      </c>
    </row>
    <row r="50" spans="1:5" x14ac:dyDescent="0.3">
      <c r="A50" s="65"/>
      <c r="B50" s="73" t="s">
        <v>3</v>
      </c>
      <c r="C50" s="16">
        <v>135548</v>
      </c>
      <c r="D50" s="16">
        <v>53699</v>
      </c>
      <c r="E50" s="16">
        <v>39.616224510874375</v>
      </c>
    </row>
    <row r="51" spans="1:5" x14ac:dyDescent="0.3">
      <c r="A51" s="65"/>
      <c r="B51" s="73" t="s">
        <v>4</v>
      </c>
      <c r="C51" s="16">
        <v>55391</v>
      </c>
      <c r="D51" s="16">
        <v>18036</v>
      </c>
      <c r="E51" s="16">
        <v>32.561246411871963</v>
      </c>
    </row>
    <row r="52" spans="1:5" x14ac:dyDescent="0.3">
      <c r="A52" s="65"/>
      <c r="B52" s="73" t="s">
        <v>5</v>
      </c>
      <c r="C52" s="16">
        <v>80157</v>
      </c>
      <c r="D52" s="16">
        <v>35663</v>
      </c>
      <c r="E52" s="16">
        <v>44.491435557717978</v>
      </c>
    </row>
    <row r="53" spans="1:5" x14ac:dyDescent="0.3">
      <c r="A53" s="65"/>
      <c r="B53" s="73" t="s">
        <v>6</v>
      </c>
      <c r="C53" s="16">
        <v>43003</v>
      </c>
      <c r="D53" s="16">
        <v>19247</v>
      </c>
      <c r="E53" s="16">
        <v>44.757342510987606</v>
      </c>
    </row>
    <row r="54" spans="1:5" x14ac:dyDescent="0.3">
      <c r="A54" s="66"/>
      <c r="B54" s="73" t="s">
        <v>7</v>
      </c>
      <c r="C54" s="16">
        <v>37154</v>
      </c>
      <c r="D54" s="16">
        <v>16416</v>
      </c>
      <c r="E54" s="16">
        <v>44.183667976530117</v>
      </c>
    </row>
    <row r="56" spans="1:5" x14ac:dyDescent="0.3">
      <c r="A56" s="64">
        <v>2014</v>
      </c>
      <c r="B56" s="73" t="s">
        <v>0</v>
      </c>
      <c r="C56" s="16">
        <v>110961</v>
      </c>
      <c r="D56" s="16">
        <v>94760.7</v>
      </c>
      <c r="E56" s="16">
        <v>85.400005407305272</v>
      </c>
    </row>
    <row r="57" spans="1:5" x14ac:dyDescent="0.3">
      <c r="A57" s="65"/>
      <c r="B57" s="73" t="s">
        <v>17</v>
      </c>
      <c r="C57" s="16">
        <v>63079</v>
      </c>
      <c r="D57" s="16">
        <v>71700.7</v>
      </c>
      <c r="E57" s="16">
        <v>113.66809873333439</v>
      </c>
    </row>
    <row r="58" spans="1:5" x14ac:dyDescent="0.3">
      <c r="A58" s="65"/>
      <c r="B58" s="73" t="s">
        <v>2</v>
      </c>
      <c r="C58" s="16">
        <v>33863</v>
      </c>
      <c r="D58" s="16">
        <v>44707.7</v>
      </c>
      <c r="E58" s="16">
        <v>132.02521926586539</v>
      </c>
    </row>
    <row r="59" spans="1:5" x14ac:dyDescent="0.3">
      <c r="A59" s="65"/>
      <c r="B59" s="73" t="s">
        <v>3</v>
      </c>
      <c r="C59" s="16">
        <v>77098</v>
      </c>
      <c r="D59" s="16">
        <v>50053</v>
      </c>
      <c r="E59" s="16">
        <v>64.921269034216195</v>
      </c>
    </row>
    <row r="60" spans="1:5" x14ac:dyDescent="0.3">
      <c r="A60" s="65"/>
      <c r="B60" s="73" t="s">
        <v>4</v>
      </c>
      <c r="C60" s="16">
        <v>29216</v>
      </c>
      <c r="D60" s="16">
        <v>26993</v>
      </c>
      <c r="E60" s="16">
        <v>92.391155531215773</v>
      </c>
    </row>
    <row r="61" spans="1:5" x14ac:dyDescent="0.3">
      <c r="A61" s="65"/>
      <c r="B61" s="73" t="s">
        <v>5</v>
      </c>
      <c r="C61" s="16">
        <v>47882</v>
      </c>
      <c r="D61" s="16">
        <v>23060</v>
      </c>
      <c r="E61" s="16">
        <v>48.160060147863497</v>
      </c>
    </row>
    <row r="62" spans="1:5" x14ac:dyDescent="0.3">
      <c r="A62" s="65"/>
      <c r="B62" s="73" t="s">
        <v>6</v>
      </c>
      <c r="C62" s="16">
        <v>24858</v>
      </c>
      <c r="D62" s="16">
        <v>11821</v>
      </c>
      <c r="E62" s="16">
        <v>47.554107329632309</v>
      </c>
    </row>
    <row r="63" spans="1:5" x14ac:dyDescent="0.3">
      <c r="A63" s="66"/>
      <c r="B63" s="73" t="s">
        <v>7</v>
      </c>
      <c r="C63" s="16">
        <v>23024</v>
      </c>
      <c r="D63" s="16">
        <v>11239</v>
      </c>
      <c r="E63" s="16">
        <v>48.814280750521192</v>
      </c>
    </row>
    <row r="65" spans="1:5" x14ac:dyDescent="0.3">
      <c r="A65" s="64">
        <v>2013</v>
      </c>
      <c r="B65" s="73" t="s">
        <v>0</v>
      </c>
      <c r="C65" s="16">
        <v>139379</v>
      </c>
      <c r="D65" s="16">
        <v>50123</v>
      </c>
      <c r="E65" s="16">
        <v>35.961658499487008</v>
      </c>
    </row>
    <row r="66" spans="1:5" x14ac:dyDescent="0.3">
      <c r="A66" s="65"/>
      <c r="B66" s="73" t="s">
        <v>17</v>
      </c>
      <c r="C66" s="16">
        <v>77627</v>
      </c>
      <c r="D66" s="16">
        <v>23995</v>
      </c>
      <c r="E66" s="16">
        <v>30.910636762981952</v>
      </c>
    </row>
    <row r="67" spans="1:5" x14ac:dyDescent="0.3">
      <c r="A67" s="65"/>
      <c r="B67" s="73" t="s">
        <v>2</v>
      </c>
      <c r="C67" s="16">
        <v>44614</v>
      </c>
      <c r="D67" s="16">
        <v>12650</v>
      </c>
      <c r="E67" s="16">
        <v>28.354328237772897</v>
      </c>
    </row>
    <row r="68" spans="1:5" x14ac:dyDescent="0.3">
      <c r="A68" s="65"/>
      <c r="B68" s="73" t="s">
        <v>3</v>
      </c>
      <c r="C68" s="16">
        <v>94765</v>
      </c>
      <c r="D68" s="16">
        <v>37473</v>
      </c>
      <c r="E68" s="16">
        <v>39.543080251147579</v>
      </c>
    </row>
    <row r="69" spans="1:5" x14ac:dyDescent="0.3">
      <c r="A69" s="65"/>
      <c r="B69" s="73" t="s">
        <v>4</v>
      </c>
      <c r="C69" s="16">
        <v>33013</v>
      </c>
      <c r="D69" s="16">
        <v>11345</v>
      </c>
      <c r="E69" s="16">
        <v>34.365250053009419</v>
      </c>
    </row>
    <row r="70" spans="1:5" x14ac:dyDescent="0.3">
      <c r="A70" s="65"/>
      <c r="B70" s="73" t="s">
        <v>5</v>
      </c>
      <c r="C70" s="16">
        <v>61752</v>
      </c>
      <c r="D70" s="16">
        <v>26128</v>
      </c>
      <c r="E70" s="16">
        <v>42.311180204689727</v>
      </c>
    </row>
    <row r="71" spans="1:5" x14ac:dyDescent="0.3">
      <c r="A71" s="65"/>
      <c r="B71" s="73" t="s">
        <v>6</v>
      </c>
      <c r="C71" s="16">
        <v>34397</v>
      </c>
      <c r="D71" s="16">
        <v>13991</v>
      </c>
      <c r="E71" s="16">
        <v>40.675058871413206</v>
      </c>
    </row>
    <row r="72" spans="1:5" x14ac:dyDescent="0.3">
      <c r="A72" s="66"/>
      <c r="B72" s="73" t="s">
        <v>7</v>
      </c>
      <c r="C72" s="16">
        <v>27355</v>
      </c>
      <c r="D72" s="16">
        <v>12137</v>
      </c>
      <c r="E72" s="16">
        <v>44.368488393346738</v>
      </c>
    </row>
    <row r="74" spans="1:5" x14ac:dyDescent="0.3">
      <c r="A74" s="64">
        <v>2012</v>
      </c>
      <c r="B74" s="73" t="s">
        <v>0</v>
      </c>
      <c r="C74" s="16">
        <v>139458.70000000001</v>
      </c>
      <c r="D74" s="16">
        <v>47336.9</v>
      </c>
      <c r="E74" s="16">
        <v>33.943310815316643</v>
      </c>
    </row>
    <row r="75" spans="1:5" x14ac:dyDescent="0.3">
      <c r="A75" s="65"/>
      <c r="B75" s="73" t="s">
        <v>17</v>
      </c>
      <c r="C75" s="16">
        <v>75739.100000000006</v>
      </c>
      <c r="D75" s="16">
        <v>26447.9</v>
      </c>
      <c r="E75" s="16">
        <v>34.919744227222132</v>
      </c>
    </row>
    <row r="76" spans="1:5" x14ac:dyDescent="0.3">
      <c r="A76" s="65"/>
      <c r="B76" s="73" t="s">
        <v>2</v>
      </c>
      <c r="C76" s="16">
        <v>29620.600000000006</v>
      </c>
      <c r="D76" s="16">
        <v>12874.800000000003</v>
      </c>
      <c r="E76" s="16">
        <v>43.465696170908089</v>
      </c>
    </row>
    <row r="77" spans="1:5" x14ac:dyDescent="0.3">
      <c r="A77" s="65"/>
      <c r="B77" s="73" t="s">
        <v>3</v>
      </c>
      <c r="C77" s="16">
        <v>109838.1</v>
      </c>
      <c r="D77" s="16">
        <v>34462.1</v>
      </c>
      <c r="E77" s="16">
        <v>31.375360644439404</v>
      </c>
    </row>
    <row r="78" spans="1:5" x14ac:dyDescent="0.3">
      <c r="A78" s="65"/>
      <c r="B78" s="73" t="s">
        <v>4</v>
      </c>
      <c r="C78" s="16">
        <v>46118.500000000007</v>
      </c>
      <c r="D78" s="16">
        <v>13573.099999999999</v>
      </c>
      <c r="E78" s="16">
        <v>29.43092251482593</v>
      </c>
    </row>
    <row r="79" spans="1:5" x14ac:dyDescent="0.3">
      <c r="A79" s="65"/>
      <c r="B79" s="73" t="s">
        <v>5</v>
      </c>
      <c r="C79" s="16">
        <v>63719.6</v>
      </c>
      <c r="D79" s="16">
        <v>20889</v>
      </c>
      <c r="E79" s="16">
        <v>32.782691667869855</v>
      </c>
    </row>
    <row r="80" spans="1:5" x14ac:dyDescent="0.3">
      <c r="A80" s="65"/>
      <c r="B80" s="73" t="s">
        <v>6</v>
      </c>
      <c r="C80" s="16">
        <v>37857.599999999999</v>
      </c>
      <c r="D80" s="16">
        <v>10559.1</v>
      </c>
      <c r="E80" s="16">
        <v>27.891625459617092</v>
      </c>
    </row>
    <row r="81" spans="1:5" x14ac:dyDescent="0.3">
      <c r="A81" s="66"/>
      <c r="B81" s="73" t="s">
        <v>7</v>
      </c>
      <c r="C81" s="16">
        <v>25862</v>
      </c>
      <c r="D81" s="16">
        <v>10329.9</v>
      </c>
      <c r="E81" s="16">
        <v>39.942386513030698</v>
      </c>
    </row>
    <row r="83" spans="1:5" x14ac:dyDescent="0.3">
      <c r="A83" s="64">
        <v>2011</v>
      </c>
      <c r="B83" s="73" t="s">
        <v>0</v>
      </c>
      <c r="C83" s="16">
        <v>115793.9</v>
      </c>
      <c r="D83" s="16">
        <v>34873.199999999997</v>
      </c>
      <c r="E83" s="16">
        <v>30.116612360409313</v>
      </c>
    </row>
    <row r="84" spans="1:5" x14ac:dyDescent="0.3">
      <c r="A84" s="65"/>
      <c r="B84" s="73" t="s">
        <v>17</v>
      </c>
      <c r="C84" s="16">
        <v>63417.299999999996</v>
      </c>
      <c r="D84" s="16">
        <v>20455.699999999997</v>
      </c>
      <c r="E84" s="16">
        <v>32.255709404216198</v>
      </c>
    </row>
    <row r="85" spans="1:5" x14ac:dyDescent="0.3">
      <c r="A85" s="65"/>
      <c r="B85" s="73" t="s">
        <v>2</v>
      </c>
      <c r="C85" s="16">
        <v>24812.199999999997</v>
      </c>
      <c r="D85" s="16">
        <v>10576.599999999999</v>
      </c>
      <c r="E85" s="16">
        <v>42.626611102602752</v>
      </c>
    </row>
    <row r="86" spans="1:5" x14ac:dyDescent="0.3">
      <c r="A86" s="65"/>
      <c r="B86" s="73" t="s">
        <v>3</v>
      </c>
      <c r="C86" s="16">
        <v>90981.7</v>
      </c>
      <c r="D86" s="16">
        <v>24296.6</v>
      </c>
      <c r="E86" s="16">
        <v>26.704930771792569</v>
      </c>
    </row>
    <row r="87" spans="1:5" x14ac:dyDescent="0.3">
      <c r="A87" s="65"/>
      <c r="B87" s="73" t="s">
        <v>4</v>
      </c>
      <c r="C87" s="16">
        <v>38605.1</v>
      </c>
      <c r="D87" s="16">
        <v>9879.0999999999985</v>
      </c>
      <c r="E87" s="16">
        <v>25.590142235093289</v>
      </c>
    </row>
    <row r="88" spans="1:5" x14ac:dyDescent="0.3">
      <c r="A88" s="65"/>
      <c r="B88" s="73" t="s">
        <v>5</v>
      </c>
      <c r="C88" s="16">
        <v>52376.6</v>
      </c>
      <c r="D88" s="16">
        <v>14417.5</v>
      </c>
      <c r="E88" s="16">
        <v>27.526605392484431</v>
      </c>
    </row>
    <row r="89" spans="1:5" x14ac:dyDescent="0.3">
      <c r="A89" s="65"/>
      <c r="B89" s="73" t="s">
        <v>6</v>
      </c>
      <c r="C89" s="16">
        <v>26741.599999999999</v>
      </c>
      <c r="D89" s="16">
        <v>6090.9</v>
      </c>
      <c r="E89" s="16">
        <v>22.776871989708919</v>
      </c>
    </row>
    <row r="90" spans="1:5" x14ac:dyDescent="0.3">
      <c r="A90" s="66"/>
      <c r="B90" s="73" t="s">
        <v>7</v>
      </c>
      <c r="C90" s="16">
        <v>25635</v>
      </c>
      <c r="D90" s="16">
        <v>8326.6</v>
      </c>
      <c r="E90" s="16">
        <v>32.481373122683834</v>
      </c>
    </row>
    <row r="92" spans="1:5" x14ac:dyDescent="0.3">
      <c r="A92" s="64">
        <v>2010</v>
      </c>
      <c r="B92" s="73" t="s">
        <v>0</v>
      </c>
      <c r="C92" s="16">
        <v>125695.7</v>
      </c>
      <c r="D92" s="16">
        <v>23914.7</v>
      </c>
      <c r="E92" s="16">
        <v>19.025869620042691</v>
      </c>
    </row>
    <row r="93" spans="1:5" x14ac:dyDescent="0.3">
      <c r="A93" s="65"/>
      <c r="B93" s="73" t="s">
        <v>17</v>
      </c>
      <c r="C93" s="16">
        <v>71753.329999999987</v>
      </c>
      <c r="D93" s="16">
        <v>11722.650000000001</v>
      </c>
      <c r="E93" s="16">
        <v>16.337429914402584</v>
      </c>
    </row>
    <row r="94" spans="1:5" x14ac:dyDescent="0.3">
      <c r="A94" s="65"/>
      <c r="B94" s="73" t="s">
        <v>2</v>
      </c>
      <c r="C94" s="16">
        <v>28550.099999999991</v>
      </c>
      <c r="D94" s="16">
        <v>5185.7000000000007</v>
      </c>
      <c r="E94" s="16">
        <v>18.163509059512933</v>
      </c>
    </row>
    <row r="95" spans="1:5" x14ac:dyDescent="0.3">
      <c r="A95" s="65"/>
      <c r="B95" s="73" t="s">
        <v>3</v>
      </c>
      <c r="C95" s="16">
        <v>97145.600000000006</v>
      </c>
      <c r="D95" s="16">
        <v>18729</v>
      </c>
      <c r="E95" s="16">
        <v>19.279308584228207</v>
      </c>
    </row>
    <row r="96" spans="1:5" x14ac:dyDescent="0.3">
      <c r="A96" s="65"/>
      <c r="B96" s="73" t="s">
        <v>4</v>
      </c>
      <c r="C96" s="16">
        <v>43203.23</v>
      </c>
      <c r="D96" s="16">
        <v>6536.9500000000007</v>
      </c>
      <c r="E96" s="16">
        <v>15.130697403874665</v>
      </c>
    </row>
    <row r="97" spans="1:7" x14ac:dyDescent="0.3">
      <c r="A97" s="65"/>
      <c r="B97" s="73" t="s">
        <v>5</v>
      </c>
      <c r="C97" s="16">
        <v>53942.37</v>
      </c>
      <c r="D97" s="16">
        <v>12192.05</v>
      </c>
      <c r="E97" s="16">
        <v>22.601991718198512</v>
      </c>
    </row>
    <row r="98" spans="1:7" x14ac:dyDescent="0.3">
      <c r="A98" s="65"/>
      <c r="B98" s="73" t="s">
        <v>6</v>
      </c>
      <c r="C98" s="16">
        <v>22738.370000000003</v>
      </c>
      <c r="D98" s="16">
        <v>7100.0499999999993</v>
      </c>
      <c r="E98" s="16">
        <v>31.224973469954083</v>
      </c>
    </row>
    <row r="99" spans="1:7" x14ac:dyDescent="0.3">
      <c r="A99" s="66"/>
      <c r="B99" s="73" t="s">
        <v>7</v>
      </c>
      <c r="C99" s="16">
        <v>31204</v>
      </c>
      <c r="D99" s="16">
        <v>5092</v>
      </c>
      <c r="E99" s="16">
        <v>16.318420715292913</v>
      </c>
    </row>
    <row r="101" spans="1:7" x14ac:dyDescent="0.3">
      <c r="A101" s="64">
        <v>2009</v>
      </c>
      <c r="B101" s="73" t="s">
        <v>0</v>
      </c>
      <c r="C101" s="16">
        <v>99464.8</v>
      </c>
      <c r="D101" s="16">
        <v>36328.160000000003</v>
      </c>
      <c r="E101" s="16">
        <v>36.523634491800117</v>
      </c>
    </row>
    <row r="102" spans="1:7" x14ac:dyDescent="0.3">
      <c r="A102" s="65"/>
      <c r="B102" s="73" t="s">
        <v>17</v>
      </c>
      <c r="C102" s="16">
        <v>49418.700000000004</v>
      </c>
      <c r="D102" s="16">
        <v>16217.860000000004</v>
      </c>
      <c r="E102" s="16">
        <v>32.817253387887583</v>
      </c>
    </row>
    <row r="103" spans="1:7" x14ac:dyDescent="0.3">
      <c r="A103" s="65"/>
      <c r="B103" s="73" t="s">
        <v>2</v>
      </c>
      <c r="C103" s="16">
        <v>24456.97</v>
      </c>
      <c r="D103" s="16">
        <v>5727.9400000000023</v>
      </c>
      <c r="E103" s="16">
        <v>23.420480950829159</v>
      </c>
    </row>
    <row r="104" spans="1:7" x14ac:dyDescent="0.3">
      <c r="A104" s="65"/>
      <c r="B104" s="73" t="s">
        <v>3</v>
      </c>
      <c r="C104" s="16">
        <v>75007.83</v>
      </c>
      <c r="D104" s="16">
        <v>30600.22</v>
      </c>
      <c r="E104" s="16">
        <v>40.796034227359996</v>
      </c>
    </row>
    <row r="105" spans="1:7" x14ac:dyDescent="0.3">
      <c r="A105" s="65"/>
      <c r="B105" s="73" t="s">
        <v>4</v>
      </c>
      <c r="C105" s="16">
        <v>24961.730000000003</v>
      </c>
      <c r="D105" s="16">
        <v>10489.920000000002</v>
      </c>
      <c r="E105" s="16">
        <v>42.024010355051516</v>
      </c>
    </row>
    <row r="106" spans="1:7" x14ac:dyDescent="0.3">
      <c r="A106" s="65"/>
      <c r="B106" s="73" t="s">
        <v>5</v>
      </c>
      <c r="C106" s="16">
        <v>50046.1</v>
      </c>
      <c r="D106" s="16">
        <v>20110.3</v>
      </c>
      <c r="E106" s="16">
        <v>40.183550766193569</v>
      </c>
    </row>
    <row r="107" spans="1:7" x14ac:dyDescent="0.3">
      <c r="A107" s="65"/>
      <c r="B107" s="73" t="s">
        <v>6</v>
      </c>
      <c r="C107" s="16">
        <v>23252.769999999997</v>
      </c>
      <c r="D107" s="16">
        <v>10122.259999999998</v>
      </c>
      <c r="E107" s="16">
        <v>43.531415827017597</v>
      </c>
    </row>
    <row r="108" spans="1:7" x14ac:dyDescent="0.3">
      <c r="A108" s="66"/>
      <c r="B108" s="73" t="s">
        <v>7</v>
      </c>
      <c r="C108" s="16">
        <v>26793.33</v>
      </c>
      <c r="D108" s="16">
        <v>9988.0400000000009</v>
      </c>
      <c r="E108" s="16">
        <v>37.278083761891487</v>
      </c>
    </row>
    <row r="110" spans="1:7" x14ac:dyDescent="0.3">
      <c r="A110" s="64">
        <v>2008</v>
      </c>
      <c r="B110" s="73" t="s">
        <v>0</v>
      </c>
      <c r="C110" s="16">
        <v>193471.84</v>
      </c>
      <c r="D110" s="16">
        <v>29426.9</v>
      </c>
      <c r="E110" s="16">
        <v>15.209913752823152</v>
      </c>
    </row>
    <row r="111" spans="1:7" x14ac:dyDescent="0.3">
      <c r="A111" s="65"/>
      <c r="B111" s="73" t="s">
        <v>17</v>
      </c>
      <c r="C111" s="16">
        <v>104335.34</v>
      </c>
      <c r="D111" s="16">
        <v>19983.86</v>
      </c>
      <c r="E111" s="16">
        <v>19.153491041482205</v>
      </c>
    </row>
    <row r="112" spans="1:7" x14ac:dyDescent="0.3">
      <c r="A112" s="65"/>
      <c r="B112" s="73" t="s">
        <v>2</v>
      </c>
      <c r="C112" s="16">
        <v>46297.639999999985</v>
      </c>
      <c r="D112" s="16">
        <v>12004.460000000003</v>
      </c>
      <c r="E112" s="16">
        <v>25.928881040156703</v>
      </c>
      <c r="G112" t="s">
        <v>27</v>
      </c>
    </row>
    <row r="113" spans="1:12" x14ac:dyDescent="0.3">
      <c r="A113" s="65"/>
      <c r="B113" s="73" t="s">
        <v>3</v>
      </c>
      <c r="C113" s="16">
        <v>147174.20000000001</v>
      </c>
      <c r="D113" s="16">
        <v>17422.439999999999</v>
      </c>
      <c r="E113" s="16">
        <v>11.837971601000717</v>
      </c>
    </row>
    <row r="114" spans="1:12" x14ac:dyDescent="0.3">
      <c r="A114" s="65"/>
      <c r="B114" s="73" t="s">
        <v>4</v>
      </c>
      <c r="C114" s="16">
        <v>58037.700000000012</v>
      </c>
      <c r="D114" s="16">
        <v>7979.3999999999978</v>
      </c>
      <c r="E114" s="16">
        <v>13.748649584666511</v>
      </c>
    </row>
    <row r="115" spans="1:12" x14ac:dyDescent="0.3">
      <c r="A115" s="65"/>
      <c r="B115" s="73" t="s">
        <v>5</v>
      </c>
      <c r="C115" s="16">
        <v>89136.5</v>
      </c>
      <c r="D115" s="16">
        <v>9443.0400000000009</v>
      </c>
      <c r="E115" s="16">
        <v>10.593909341291166</v>
      </c>
    </row>
    <row r="116" spans="1:12" ht="18" x14ac:dyDescent="0.3">
      <c r="A116" s="65"/>
      <c r="B116" s="73" t="s">
        <v>6</v>
      </c>
      <c r="C116" s="16">
        <v>58285.67</v>
      </c>
      <c r="D116" s="16">
        <v>4176.0100000000011</v>
      </c>
      <c r="E116" s="16">
        <v>7.1647284830044873</v>
      </c>
      <c r="L116" s="79" t="s">
        <v>28</v>
      </c>
    </row>
    <row r="117" spans="1:12" ht="18" x14ac:dyDescent="0.3">
      <c r="A117" s="66"/>
      <c r="B117" s="73" t="s">
        <v>7</v>
      </c>
      <c r="C117" s="16">
        <v>30850.83</v>
      </c>
      <c r="D117" s="16">
        <v>5267.03</v>
      </c>
      <c r="E117" s="16">
        <v>17.072571467283051</v>
      </c>
      <c r="L117" s="79" t="s">
        <v>29</v>
      </c>
    </row>
    <row r="119" spans="1:12" x14ac:dyDescent="0.3">
      <c r="A119" s="64">
        <v>2007</v>
      </c>
      <c r="B119" s="73" t="s">
        <v>0</v>
      </c>
      <c r="C119" s="16">
        <v>80128.009999999995</v>
      </c>
      <c r="D119" s="16">
        <v>12711.4</v>
      </c>
      <c r="E119" s="16">
        <v>15.863865831686075</v>
      </c>
    </row>
    <row r="120" spans="1:12" x14ac:dyDescent="0.3">
      <c r="A120" s="65"/>
      <c r="B120" s="73" t="s">
        <v>17</v>
      </c>
      <c r="C120" s="16">
        <v>41200.349999999991</v>
      </c>
      <c r="D120" s="16">
        <v>8099.9699999999993</v>
      </c>
      <c r="E120" s="16">
        <v>19.659954345048043</v>
      </c>
    </row>
    <row r="121" spans="1:12" x14ac:dyDescent="0.3">
      <c r="A121" s="65"/>
      <c r="B121" s="73" t="s">
        <v>2</v>
      </c>
      <c r="C121" s="16">
        <v>26666.339999999997</v>
      </c>
      <c r="D121" s="16">
        <v>4967.75</v>
      </c>
      <c r="E121" s="16">
        <v>18.629290708811187</v>
      </c>
    </row>
    <row r="122" spans="1:12" x14ac:dyDescent="0.3">
      <c r="A122" s="65"/>
      <c r="B122" s="73" t="s">
        <v>3</v>
      </c>
      <c r="C122" s="16">
        <v>53461.67</v>
      </c>
      <c r="D122" s="16">
        <v>7743.65</v>
      </c>
      <c r="E122" s="16">
        <v>14.484489541759544</v>
      </c>
    </row>
    <row r="123" spans="1:12" x14ac:dyDescent="0.3">
      <c r="A123" s="65"/>
      <c r="B123" s="73" t="s">
        <v>4</v>
      </c>
      <c r="C123" s="16">
        <v>14534.009999999995</v>
      </c>
      <c r="D123" s="16">
        <v>3132.2199999999993</v>
      </c>
      <c r="E123" s="16">
        <v>21.550969071852851</v>
      </c>
    </row>
    <row r="124" spans="1:12" x14ac:dyDescent="0.3">
      <c r="A124" s="65"/>
      <c r="B124" s="73" t="s">
        <v>5</v>
      </c>
      <c r="C124" s="16">
        <v>38927.660000000003</v>
      </c>
      <c r="D124" s="16">
        <v>4611.43</v>
      </c>
      <c r="E124" s="16">
        <v>11.846152581480624</v>
      </c>
    </row>
    <row r="125" spans="1:12" x14ac:dyDescent="0.3">
      <c r="A125" s="65"/>
      <c r="B125" s="73" t="s">
        <v>6</v>
      </c>
      <c r="C125" s="16">
        <v>27225.83</v>
      </c>
      <c r="D125" s="16">
        <v>1418.2200000000003</v>
      </c>
      <c r="E125" s="16">
        <v>5.2090973902356703</v>
      </c>
    </row>
    <row r="126" spans="1:12" x14ac:dyDescent="0.3">
      <c r="A126" s="66"/>
      <c r="B126" s="73" t="s">
        <v>7</v>
      </c>
      <c r="C126" s="16">
        <v>11701.83</v>
      </c>
      <c r="D126" s="16">
        <v>3193.21</v>
      </c>
      <c r="E126" s="16">
        <v>27.288125019761868</v>
      </c>
    </row>
    <row r="128" spans="1:12" x14ac:dyDescent="0.3">
      <c r="C128" s="16" t="s">
        <v>13</v>
      </c>
      <c r="D128" s="16"/>
      <c r="E128" s="16">
        <f>MIN(E2:E9,E16,E20:E25,E29:E36,E38:E45,E47:E54,E56:E63,E65:E72,E74:E81,E83:E90,E92:E99,E101:E108,E110:E117,E119:E126)</f>
        <v>5.2090973902356703</v>
      </c>
    </row>
    <row r="129" spans="3:5" x14ac:dyDescent="0.3">
      <c r="C129" s="16" t="s">
        <v>14</v>
      </c>
      <c r="D129" s="16"/>
      <c r="E129" s="16">
        <v>132.02521926586539</v>
      </c>
    </row>
    <row r="130" spans="3:5" x14ac:dyDescent="0.3">
      <c r="C130" s="16" t="s">
        <v>16</v>
      </c>
      <c r="D130" s="16"/>
      <c r="E130" s="16">
        <f>AVERAGE(E2:E9,E11:E18,E20:E25,E29:E36,E38:E45,E47:E54,E56:E63,E65:E72,E74:E81,E83:E90,E92:E99,E101:E108,E110:E117,E119:E126)</f>
        <v>39.735969620148872</v>
      </c>
    </row>
    <row r="131" spans="3:5" x14ac:dyDescent="0.3">
      <c r="C131" s="16" t="s">
        <v>15</v>
      </c>
      <c r="D131" s="16"/>
      <c r="E131" s="16">
        <f>_xlfn.STDEV.S(E2:E9,E11:E18,E20:E25,E29:E36,E38:E45,E47:E54,E56:E63,E65:E72,E74:E81,E83:E90,E92:E99,E101:E108,E110:E117,E119:E126)</f>
        <v>19.275528754555669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Аркуш1</vt:lpstr>
      <vt:lpstr>Давиденко Км-11мн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2021-11-18T21:17:23Z</dcterms:modified>
</cp:coreProperties>
</file>