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3.xml" ContentType="application/vnd.openxmlformats-officedocument.drawingml.chart+xml"/>
  <Override PartName="/xl/drawings/drawing7.xml" ContentType="application/vnd.openxmlformats-officedocument.drawing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9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58.xml" ContentType="application/vnd.openxmlformats-officedocument.drawingml.chart+xml"/>
  <Override PartName="/xl/charts/chart52.xml" ContentType="application/vnd.openxmlformats-officedocument.drawingml.chart+xml"/>
  <Override PartName="/xl/charts/chart51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0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.xml" ContentType="application/vnd.ms-office.chartcolorstyle+xml"/>
  <Override PartName="/xl/charts/style3.xml" ContentType="application/vnd.ms-office.chart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38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9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7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6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ildlifeCamPhotos\DataAnalysis\"/>
    </mc:Choice>
  </mc:AlternateContent>
  <bookViews>
    <workbookView xWindow="-28920" yWindow="-120" windowWidth="29040" windowHeight="6555" firstSheet="3" activeTab="6"/>
  </bookViews>
  <sheets>
    <sheet name="Record Keeping" sheetId="1" r:id="rId1"/>
    <sheet name="North Oak Spring Site 1" sheetId="2" r:id="rId2"/>
    <sheet name="South Oak Spring Site 2" sheetId="3" r:id="rId3"/>
    <sheet name="Oak_Spring" sheetId="4" r:id="rId4"/>
    <sheet name="North Tickville Site 1" sheetId="5" r:id="rId5"/>
    <sheet name="South Tickville Site 3" sheetId="6" r:id="rId6"/>
    <sheet name="Tickville" sheetId="7" r:id="rId7"/>
    <sheet name="Redwood Road Underpass" sheetId="8" r:id="rId8"/>
    <sheet name="Water Fork Rose Canyon Spring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qaaIOE9VzYTx7Keu86zqFx7uaBw=="/>
    </ext>
  </extLst>
</workbook>
</file>

<file path=xl/calcChain.xml><?xml version="1.0" encoding="utf-8"?>
<calcChain xmlns="http://schemas.openxmlformats.org/spreadsheetml/2006/main">
  <c r="C93" i="4" l="1"/>
  <c r="D93" i="4"/>
  <c r="E93" i="4"/>
  <c r="F93" i="4"/>
  <c r="G93" i="4"/>
  <c r="H93" i="4"/>
  <c r="I93" i="4"/>
  <c r="J93" i="4"/>
  <c r="B93" i="4"/>
  <c r="J94" i="7"/>
  <c r="J82" i="7"/>
  <c r="C94" i="7"/>
  <c r="D94" i="7"/>
  <c r="E94" i="7"/>
  <c r="F94" i="7"/>
  <c r="B94" i="7"/>
  <c r="J86" i="7" l="1"/>
  <c r="J87" i="7"/>
  <c r="J88" i="7"/>
  <c r="J89" i="7"/>
  <c r="J90" i="7"/>
  <c r="J85" i="7"/>
  <c r="C90" i="7"/>
  <c r="D90" i="7"/>
  <c r="E90" i="7"/>
  <c r="F90" i="7"/>
  <c r="B90" i="7"/>
  <c r="C89" i="7"/>
  <c r="D89" i="7"/>
  <c r="E89" i="7"/>
  <c r="F89" i="7"/>
  <c r="B89" i="7"/>
  <c r="C88" i="7"/>
  <c r="D88" i="7"/>
  <c r="E88" i="7"/>
  <c r="F88" i="7"/>
  <c r="B88" i="7"/>
  <c r="C87" i="7"/>
  <c r="D87" i="7"/>
  <c r="E87" i="7"/>
  <c r="F87" i="7"/>
  <c r="B87" i="7"/>
  <c r="C86" i="7"/>
  <c r="D86" i="7"/>
  <c r="E86" i="7"/>
  <c r="F86" i="7"/>
  <c r="B86" i="7"/>
  <c r="C85" i="7"/>
  <c r="D85" i="7"/>
  <c r="E85" i="7"/>
  <c r="F85" i="7"/>
  <c r="B85" i="7"/>
  <c r="J75" i="7"/>
  <c r="J76" i="7"/>
  <c r="J77" i="7"/>
  <c r="J78" i="7"/>
  <c r="J79" i="7"/>
  <c r="J74" i="7"/>
  <c r="C81" i="7"/>
  <c r="D81" i="7"/>
  <c r="E81" i="7"/>
  <c r="F81" i="7"/>
  <c r="B81" i="7"/>
  <c r="D82" i="7"/>
  <c r="J85" i="4"/>
  <c r="J88" i="4"/>
  <c r="F84" i="4"/>
  <c r="F86" i="4"/>
  <c r="I86" i="4"/>
  <c r="F82" i="4"/>
  <c r="F81" i="4"/>
  <c r="I81" i="4"/>
  <c r="F16" i="3"/>
  <c r="J68" i="4"/>
  <c r="J82" i="4" s="1"/>
  <c r="J69" i="4"/>
  <c r="J83" i="4" s="1"/>
  <c r="J70" i="4"/>
  <c r="J84" i="4" s="1"/>
  <c r="J71" i="4"/>
  <c r="J74" i="4"/>
  <c r="E76" i="4"/>
  <c r="E88" i="4" s="1"/>
  <c r="F76" i="4"/>
  <c r="F87" i="4" s="1"/>
  <c r="H76" i="4"/>
  <c r="H87" i="4" s="1"/>
  <c r="I76" i="4"/>
  <c r="I84" i="4" s="1"/>
  <c r="G73" i="4"/>
  <c r="J73" i="4" s="1"/>
  <c r="D72" i="4"/>
  <c r="G67" i="4"/>
  <c r="D67" i="4"/>
  <c r="C67" i="4"/>
  <c r="B67" i="4"/>
  <c r="K145" i="2"/>
  <c r="K146" i="2"/>
  <c r="K147" i="2"/>
  <c r="K148" i="2"/>
  <c r="K149" i="2"/>
  <c r="K150" i="2"/>
  <c r="K144" i="2"/>
  <c r="C150" i="2"/>
  <c r="D150" i="2"/>
  <c r="E150" i="2"/>
  <c r="F150" i="2"/>
  <c r="G150" i="2"/>
  <c r="B150" i="2"/>
  <c r="C149" i="2"/>
  <c r="D149" i="2"/>
  <c r="E149" i="2"/>
  <c r="F149" i="2"/>
  <c r="G149" i="2"/>
  <c r="B149" i="2"/>
  <c r="C148" i="2"/>
  <c r="D148" i="2"/>
  <c r="E148" i="2"/>
  <c r="F148" i="2"/>
  <c r="G148" i="2"/>
  <c r="B148" i="2"/>
  <c r="C147" i="2"/>
  <c r="D147" i="2"/>
  <c r="E147" i="2"/>
  <c r="F147" i="2"/>
  <c r="G147" i="2"/>
  <c r="B147" i="2"/>
  <c r="C146" i="2"/>
  <c r="D146" i="2"/>
  <c r="E146" i="2"/>
  <c r="F146" i="2"/>
  <c r="G146" i="2"/>
  <c r="B146" i="2"/>
  <c r="C145" i="2"/>
  <c r="D145" i="2"/>
  <c r="E145" i="2"/>
  <c r="F145" i="2"/>
  <c r="G145" i="2"/>
  <c r="B145" i="2"/>
  <c r="C144" i="2"/>
  <c r="D144" i="2"/>
  <c r="E144" i="2"/>
  <c r="F144" i="2"/>
  <c r="G144" i="2"/>
  <c r="B144" i="2"/>
  <c r="K136" i="2"/>
  <c r="K137" i="2"/>
  <c r="K138" i="2"/>
  <c r="K139" i="2"/>
  <c r="K140" i="2"/>
  <c r="K141" i="2"/>
  <c r="K135" i="2"/>
  <c r="C141" i="2"/>
  <c r="D141" i="2"/>
  <c r="E141" i="2"/>
  <c r="F141" i="2"/>
  <c r="G141" i="2"/>
  <c r="B141" i="2"/>
  <c r="C140" i="2"/>
  <c r="D140" i="2"/>
  <c r="E140" i="2"/>
  <c r="F140" i="2"/>
  <c r="G140" i="2"/>
  <c r="B140" i="2"/>
  <c r="C139" i="2"/>
  <c r="D139" i="2"/>
  <c r="E139" i="2"/>
  <c r="F139" i="2"/>
  <c r="G139" i="2"/>
  <c r="B139" i="2"/>
  <c r="C138" i="2"/>
  <c r="D138" i="2"/>
  <c r="E138" i="2"/>
  <c r="F138" i="2"/>
  <c r="G138" i="2"/>
  <c r="B138" i="2"/>
  <c r="C137" i="2"/>
  <c r="D137" i="2"/>
  <c r="E137" i="2"/>
  <c r="F137" i="2"/>
  <c r="G137" i="2"/>
  <c r="B137" i="2"/>
  <c r="C136" i="2"/>
  <c r="D136" i="2"/>
  <c r="E136" i="2"/>
  <c r="F136" i="2"/>
  <c r="G136" i="2"/>
  <c r="B136" i="2"/>
  <c r="C135" i="2"/>
  <c r="D135" i="2"/>
  <c r="E135" i="2"/>
  <c r="F135" i="2"/>
  <c r="G135" i="2"/>
  <c r="B135" i="2"/>
  <c r="K131" i="2"/>
  <c r="K130" i="2"/>
  <c r="K123" i="2"/>
  <c r="K124" i="2"/>
  <c r="K125" i="2"/>
  <c r="K126" i="2"/>
  <c r="K127" i="2"/>
  <c r="K128" i="2"/>
  <c r="K122" i="2"/>
  <c r="C130" i="2"/>
  <c r="D130" i="2"/>
  <c r="E130" i="2"/>
  <c r="F130" i="2"/>
  <c r="G130" i="2"/>
  <c r="B130" i="2"/>
  <c r="E83" i="4" l="1"/>
  <c r="E87" i="4"/>
  <c r="I85" i="4"/>
  <c r="E84" i="4"/>
  <c r="E81" i="4"/>
  <c r="I83" i="4"/>
  <c r="F85" i="4"/>
  <c r="E86" i="4"/>
  <c r="I87" i="4"/>
  <c r="F88" i="4"/>
  <c r="E82" i="4"/>
  <c r="I88" i="4"/>
  <c r="J67" i="4"/>
  <c r="I82" i="4"/>
  <c r="F83" i="4"/>
  <c r="E85" i="4"/>
  <c r="J81" i="4"/>
  <c r="G76" i="4"/>
  <c r="G81" i="4" s="1"/>
  <c r="C76" i="4"/>
  <c r="C81" i="4" s="1"/>
  <c r="H88" i="4"/>
  <c r="D76" i="4"/>
  <c r="D86" i="4" s="1"/>
  <c r="B81" i="4"/>
  <c r="J72" i="4"/>
  <c r="J76" i="4" s="1"/>
  <c r="B76" i="4"/>
  <c r="H81" i="4"/>
  <c r="H82" i="4"/>
  <c r="H83" i="4"/>
  <c r="H85" i="4"/>
  <c r="H86" i="4"/>
  <c r="H84" i="4"/>
  <c r="J87" i="4"/>
  <c r="J81" i="7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26" i="9"/>
  <c r="C39" i="9"/>
  <c r="D39" i="9"/>
  <c r="E39" i="9"/>
  <c r="F39" i="9"/>
  <c r="G39" i="9"/>
  <c r="H39" i="9"/>
  <c r="I39" i="9"/>
  <c r="J39" i="9"/>
  <c r="B39" i="9"/>
  <c r="C38" i="9"/>
  <c r="D38" i="9"/>
  <c r="E38" i="9"/>
  <c r="F38" i="9"/>
  <c r="G38" i="9"/>
  <c r="H38" i="9"/>
  <c r="I38" i="9"/>
  <c r="J38" i="9"/>
  <c r="B38" i="9"/>
  <c r="C37" i="9"/>
  <c r="D37" i="9"/>
  <c r="E37" i="9"/>
  <c r="F37" i="9"/>
  <c r="G37" i="9"/>
  <c r="H37" i="9"/>
  <c r="I37" i="9"/>
  <c r="J37" i="9"/>
  <c r="B37" i="9"/>
  <c r="C36" i="9"/>
  <c r="D36" i="9"/>
  <c r="E36" i="9"/>
  <c r="F36" i="9"/>
  <c r="G36" i="9"/>
  <c r="H36" i="9"/>
  <c r="I36" i="9"/>
  <c r="J36" i="9"/>
  <c r="B36" i="9"/>
  <c r="C35" i="9"/>
  <c r="D35" i="9"/>
  <c r="E35" i="9"/>
  <c r="F35" i="9"/>
  <c r="G35" i="9"/>
  <c r="H35" i="9"/>
  <c r="I35" i="9"/>
  <c r="J35" i="9"/>
  <c r="B35" i="9"/>
  <c r="C34" i="9"/>
  <c r="D34" i="9"/>
  <c r="E34" i="9"/>
  <c r="F34" i="9"/>
  <c r="G34" i="9"/>
  <c r="H34" i="9"/>
  <c r="I34" i="9"/>
  <c r="J34" i="9"/>
  <c r="B34" i="9"/>
  <c r="C33" i="9"/>
  <c r="D33" i="9"/>
  <c r="E33" i="9"/>
  <c r="F33" i="9"/>
  <c r="G33" i="9"/>
  <c r="H33" i="9"/>
  <c r="I33" i="9"/>
  <c r="J33" i="9"/>
  <c r="B33" i="9"/>
  <c r="C32" i="9"/>
  <c r="D32" i="9"/>
  <c r="E32" i="9"/>
  <c r="F32" i="9"/>
  <c r="G32" i="9"/>
  <c r="H32" i="9"/>
  <c r="B32" i="9"/>
  <c r="C31" i="9"/>
  <c r="D31" i="9"/>
  <c r="E31" i="9"/>
  <c r="F31" i="9"/>
  <c r="G31" i="9"/>
  <c r="H31" i="9"/>
  <c r="I31" i="9"/>
  <c r="J31" i="9"/>
  <c r="B31" i="9"/>
  <c r="C30" i="9"/>
  <c r="D30" i="9"/>
  <c r="E30" i="9"/>
  <c r="F30" i="9"/>
  <c r="G30" i="9"/>
  <c r="H30" i="9"/>
  <c r="I30" i="9"/>
  <c r="J30" i="9"/>
  <c r="B30" i="9"/>
  <c r="C29" i="9"/>
  <c r="D29" i="9"/>
  <c r="E29" i="9"/>
  <c r="F29" i="9"/>
  <c r="G29" i="9"/>
  <c r="H29" i="9"/>
  <c r="I29" i="9"/>
  <c r="J29" i="9"/>
  <c r="B29" i="9"/>
  <c r="C28" i="9"/>
  <c r="D28" i="9"/>
  <c r="E28" i="9"/>
  <c r="F28" i="9"/>
  <c r="G28" i="9"/>
  <c r="H28" i="9"/>
  <c r="I28" i="9"/>
  <c r="J28" i="9"/>
  <c r="B28" i="9"/>
  <c r="C27" i="9"/>
  <c r="D27" i="9"/>
  <c r="E27" i="9"/>
  <c r="F27" i="9"/>
  <c r="G27" i="9"/>
  <c r="H27" i="9"/>
  <c r="I27" i="9"/>
  <c r="J27" i="9"/>
  <c r="B27" i="9"/>
  <c r="C26" i="9"/>
  <c r="D26" i="9"/>
  <c r="E26" i="9"/>
  <c r="F26" i="9"/>
  <c r="G26" i="9"/>
  <c r="H26" i="9"/>
  <c r="I26" i="9"/>
  <c r="I32" i="9" s="1"/>
  <c r="J26" i="9"/>
  <c r="J32" i="9" s="1"/>
  <c r="C27" i="8"/>
  <c r="B27" i="8"/>
  <c r="C28" i="8"/>
  <c r="B19" i="8"/>
  <c r="B28" i="8"/>
  <c r="B26" i="9"/>
  <c r="D28" i="8"/>
  <c r="D24" i="8"/>
  <c r="F19" i="8"/>
  <c r="E19" i="8"/>
  <c r="D19" i="8"/>
  <c r="C19" i="8"/>
  <c r="H14" i="8"/>
  <c r="H24" i="8" s="1"/>
  <c r="H12" i="8"/>
  <c r="H3" i="8"/>
  <c r="C25" i="7"/>
  <c r="C23" i="7"/>
  <c r="C22" i="7"/>
  <c r="C19" i="7"/>
  <c r="C18" i="7"/>
  <c r="D14" i="7"/>
  <c r="F13" i="7"/>
  <c r="F20" i="7" s="1"/>
  <c r="E13" i="7"/>
  <c r="E18" i="7" s="1"/>
  <c r="D13" i="7"/>
  <c r="D18" i="7" s="1"/>
  <c r="B13" i="7"/>
  <c r="B22" i="7" s="1"/>
  <c r="J11" i="7"/>
  <c r="J10" i="7"/>
  <c r="J9" i="7"/>
  <c r="J8" i="7"/>
  <c r="J7" i="7"/>
  <c r="J6" i="7"/>
  <c r="J5" i="7"/>
  <c r="J4" i="7"/>
  <c r="J3" i="7"/>
  <c r="J13" i="6"/>
  <c r="E12" i="6"/>
  <c r="D12" i="6"/>
  <c r="Q9" i="6" s="1"/>
  <c r="S10" i="6"/>
  <c r="R10" i="6"/>
  <c r="Q10" i="6"/>
  <c r="P10" i="6"/>
  <c r="J10" i="6"/>
  <c r="S9" i="6"/>
  <c r="R9" i="6"/>
  <c r="P9" i="6"/>
  <c r="J9" i="6"/>
  <c r="S8" i="6"/>
  <c r="R8" i="6"/>
  <c r="Q8" i="6"/>
  <c r="P8" i="6"/>
  <c r="J8" i="6"/>
  <c r="S7" i="6"/>
  <c r="R7" i="6"/>
  <c r="P7" i="6"/>
  <c r="J7" i="6"/>
  <c r="S6" i="6"/>
  <c r="R6" i="6"/>
  <c r="Q6" i="6"/>
  <c r="P6" i="6"/>
  <c r="J6" i="6"/>
  <c r="S5" i="6"/>
  <c r="R5" i="6"/>
  <c r="P5" i="6"/>
  <c r="J5" i="6"/>
  <c r="S4" i="6"/>
  <c r="R4" i="6"/>
  <c r="Q4" i="6"/>
  <c r="P4" i="6"/>
  <c r="J4" i="6"/>
  <c r="S3" i="6"/>
  <c r="R3" i="6"/>
  <c r="P3" i="6"/>
  <c r="J3" i="6"/>
  <c r="D34" i="5"/>
  <c r="C34" i="5"/>
  <c r="B34" i="5"/>
  <c r="D33" i="5"/>
  <c r="C33" i="5"/>
  <c r="B33" i="5"/>
  <c r="D32" i="5"/>
  <c r="C32" i="5"/>
  <c r="B32" i="5"/>
  <c r="F31" i="5"/>
  <c r="E31" i="5"/>
  <c r="D31" i="5"/>
  <c r="C31" i="5"/>
  <c r="B31" i="5"/>
  <c r="D30" i="5"/>
  <c r="C30" i="5"/>
  <c r="B30" i="5"/>
  <c r="D29" i="5"/>
  <c r="C29" i="5"/>
  <c r="B29" i="5"/>
  <c r="D28" i="5"/>
  <c r="C28" i="5"/>
  <c r="B28" i="5"/>
  <c r="F27" i="5"/>
  <c r="E27" i="5"/>
  <c r="D27" i="5"/>
  <c r="C27" i="5"/>
  <c r="B27" i="5"/>
  <c r="D26" i="5"/>
  <c r="C26" i="5"/>
  <c r="B26" i="5"/>
  <c r="F13" i="5"/>
  <c r="F34" i="5" s="1"/>
  <c r="E13" i="5"/>
  <c r="E34" i="5" s="1"/>
  <c r="J11" i="5"/>
  <c r="J10" i="5"/>
  <c r="J9" i="5"/>
  <c r="J8" i="5"/>
  <c r="K31" i="5" s="1"/>
  <c r="J7" i="5"/>
  <c r="J6" i="5"/>
  <c r="K29" i="5" s="1"/>
  <c r="J5" i="5"/>
  <c r="J4" i="5"/>
  <c r="K27" i="5" s="1"/>
  <c r="J3" i="5"/>
  <c r="J13" i="5" s="1"/>
  <c r="E29" i="4"/>
  <c r="E28" i="4"/>
  <c r="E27" i="4"/>
  <c r="D27" i="4"/>
  <c r="E26" i="4"/>
  <c r="D26" i="4"/>
  <c r="D25" i="4"/>
  <c r="E23" i="4"/>
  <c r="D23" i="4"/>
  <c r="E22" i="4"/>
  <c r="I17" i="4"/>
  <c r="H17" i="4"/>
  <c r="F17" i="4"/>
  <c r="F29" i="4" s="1"/>
  <c r="C17" i="4"/>
  <c r="B17" i="4"/>
  <c r="B24" i="4" s="1"/>
  <c r="J15" i="4"/>
  <c r="J14" i="4"/>
  <c r="J13" i="4"/>
  <c r="J12" i="4"/>
  <c r="G11" i="4"/>
  <c r="J11" i="4" s="1"/>
  <c r="D10" i="4"/>
  <c r="J10" i="4" s="1"/>
  <c r="J9" i="4"/>
  <c r="J8" i="4"/>
  <c r="J7" i="4"/>
  <c r="J6" i="4"/>
  <c r="J5" i="4"/>
  <c r="J4" i="4"/>
  <c r="G3" i="4"/>
  <c r="G17" i="4" s="1"/>
  <c r="D3" i="4"/>
  <c r="D22" i="4" s="1"/>
  <c r="C3" i="4"/>
  <c r="B3" i="4"/>
  <c r="B22" i="4" s="1"/>
  <c r="I31" i="3"/>
  <c r="G30" i="3"/>
  <c r="F30" i="3"/>
  <c r="H28" i="3"/>
  <c r="G28" i="3"/>
  <c r="E28" i="3"/>
  <c r="B24" i="3"/>
  <c r="G21" i="3"/>
  <c r="F21" i="3"/>
  <c r="C21" i="3"/>
  <c r="K17" i="3"/>
  <c r="I16" i="3"/>
  <c r="I21" i="3" s="1"/>
  <c r="G16" i="3"/>
  <c r="F25" i="3"/>
  <c r="E16" i="3"/>
  <c r="E21" i="3" s="1"/>
  <c r="D16" i="3"/>
  <c r="D23" i="3" s="1"/>
  <c r="B16" i="3"/>
  <c r="B22" i="3" s="1"/>
  <c r="K13" i="3"/>
  <c r="K11" i="3"/>
  <c r="K10" i="3"/>
  <c r="K8" i="3"/>
  <c r="K7" i="3"/>
  <c r="K6" i="3"/>
  <c r="K4" i="3"/>
  <c r="K3" i="3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K15" i="2"/>
  <c r="G14" i="2"/>
  <c r="G31" i="2" s="1"/>
  <c r="K12" i="2"/>
  <c r="K11" i="2"/>
  <c r="K10" i="2"/>
  <c r="K9" i="2"/>
  <c r="K8" i="2"/>
  <c r="K7" i="2"/>
  <c r="K6" i="2"/>
  <c r="K5" i="2"/>
  <c r="K4" i="2"/>
  <c r="K3" i="2"/>
  <c r="B88" i="4" l="1"/>
  <c r="B85" i="4"/>
  <c r="B83" i="4"/>
  <c r="B87" i="4"/>
  <c r="B84" i="4"/>
  <c r="B86" i="4"/>
  <c r="B82" i="4"/>
  <c r="D88" i="4"/>
  <c r="D87" i="4"/>
  <c r="D84" i="4"/>
  <c r="D85" i="4"/>
  <c r="D83" i="4"/>
  <c r="D82" i="4"/>
  <c r="G88" i="4"/>
  <c r="G84" i="4"/>
  <c r="G86" i="4"/>
  <c r="G85" i="4"/>
  <c r="G83" i="4"/>
  <c r="G82" i="4"/>
  <c r="J86" i="4"/>
  <c r="D81" i="4"/>
  <c r="C88" i="4"/>
  <c r="C87" i="4"/>
  <c r="C84" i="4"/>
  <c r="C86" i="4"/>
  <c r="C85" i="4"/>
  <c r="C83" i="4"/>
  <c r="C82" i="4"/>
  <c r="G87" i="4"/>
  <c r="B24" i="7"/>
  <c r="D22" i="7"/>
  <c r="F18" i="7"/>
  <c r="B18" i="7"/>
  <c r="B20" i="7"/>
  <c r="B23" i="7"/>
  <c r="D25" i="7"/>
  <c r="D20" i="7"/>
  <c r="F28" i="4"/>
  <c r="C22" i="4"/>
  <c r="B26" i="4"/>
  <c r="B28" i="4"/>
  <c r="J3" i="4"/>
  <c r="F23" i="4"/>
  <c r="D28" i="4"/>
  <c r="F22" i="4"/>
  <c r="K14" i="2"/>
  <c r="K27" i="2" s="1"/>
  <c r="G25" i="2"/>
  <c r="G28" i="2"/>
  <c r="G30" i="2"/>
  <c r="G27" i="2"/>
  <c r="G26" i="2"/>
  <c r="G29" i="2"/>
  <c r="G33" i="2"/>
  <c r="H19" i="8"/>
  <c r="H28" i="8"/>
  <c r="K25" i="3"/>
  <c r="K33" i="5"/>
  <c r="K28" i="3"/>
  <c r="K21" i="3"/>
  <c r="K23" i="3"/>
  <c r="K27" i="3"/>
  <c r="K32" i="5"/>
  <c r="K28" i="5"/>
  <c r="K34" i="5"/>
  <c r="K30" i="5"/>
  <c r="K26" i="5"/>
  <c r="D25" i="3"/>
  <c r="D27" i="3"/>
  <c r="E29" i="5"/>
  <c r="E33" i="5"/>
  <c r="K16" i="3"/>
  <c r="D24" i="3"/>
  <c r="F29" i="5"/>
  <c r="G24" i="2"/>
  <c r="G32" i="2"/>
  <c r="E24" i="3"/>
  <c r="F27" i="3"/>
  <c r="I30" i="3"/>
  <c r="B23" i="4"/>
  <c r="F25" i="4"/>
  <c r="F27" i="4"/>
  <c r="E28" i="5"/>
  <c r="E32" i="5"/>
  <c r="J13" i="7"/>
  <c r="J22" i="7" s="1"/>
  <c r="D23" i="7"/>
  <c r="F25" i="7"/>
  <c r="E27" i="3"/>
  <c r="F33" i="5"/>
  <c r="E21" i="7"/>
  <c r="E25" i="7"/>
  <c r="B21" i="3"/>
  <c r="F28" i="5"/>
  <c r="F32" i="5"/>
  <c r="Q3" i="6"/>
  <c r="Q7" i="6"/>
  <c r="J12" i="6"/>
  <c r="U9" i="6" s="1"/>
  <c r="E23" i="7"/>
  <c r="D21" i="3"/>
  <c r="E25" i="3"/>
  <c r="F23" i="3"/>
  <c r="E26" i="5"/>
  <c r="E30" i="5"/>
  <c r="E20" i="7"/>
  <c r="E22" i="7"/>
  <c r="J17" i="4"/>
  <c r="J32" i="4" s="1"/>
  <c r="F26" i="5"/>
  <c r="F30" i="5"/>
  <c r="Q5" i="6"/>
  <c r="J19" i="7" l="1"/>
  <c r="J26" i="7"/>
  <c r="J21" i="7"/>
  <c r="J22" i="4"/>
  <c r="J29" i="4"/>
  <c r="K32" i="2"/>
  <c r="K28" i="2"/>
  <c r="K26" i="2"/>
  <c r="K31" i="2"/>
  <c r="K33" i="2"/>
  <c r="K30" i="2"/>
  <c r="K29" i="2"/>
  <c r="K25" i="2"/>
  <c r="K24" i="2"/>
  <c r="K31" i="3"/>
  <c r="K22" i="3"/>
  <c r="U5" i="6"/>
  <c r="K24" i="3"/>
  <c r="J24" i="7"/>
  <c r="J23" i="7"/>
  <c r="J20" i="7"/>
  <c r="J25" i="4"/>
  <c r="K30" i="3"/>
  <c r="J18" i="7"/>
  <c r="U4" i="6"/>
  <c r="U8" i="6"/>
  <c r="U10" i="6"/>
  <c r="U6" i="6"/>
  <c r="J26" i="4"/>
  <c r="J30" i="4"/>
  <c r="J23" i="4"/>
  <c r="J31" i="4"/>
  <c r="J28" i="4"/>
  <c r="U3" i="6"/>
  <c r="U7" i="6"/>
  <c r="J27" i="4"/>
  <c r="J25" i="7"/>
  <c r="J24" i="4"/>
</calcChain>
</file>

<file path=xl/sharedStrings.xml><?xml version="1.0" encoding="utf-8"?>
<sst xmlns="http://schemas.openxmlformats.org/spreadsheetml/2006/main" count="825" uniqueCount="107">
  <si>
    <t>CW_ 2019_ CameraData</t>
  </si>
  <si>
    <t>Sites</t>
  </si>
  <si>
    <t>Raw Data</t>
  </si>
  <si>
    <t>Relative Abundance</t>
  </si>
  <si>
    <t>All Graphs</t>
  </si>
  <si>
    <t>Oak Springs site 1</t>
  </si>
  <si>
    <t>done</t>
  </si>
  <si>
    <t>Oak Springs site 2</t>
  </si>
  <si>
    <t>Oak Springs combined (2)</t>
  </si>
  <si>
    <t>Tickville Site 1</t>
  </si>
  <si>
    <t>Tickville Site 3</t>
  </si>
  <si>
    <t>Tickville Combined (2)</t>
  </si>
  <si>
    <t xml:space="preserve">done </t>
  </si>
  <si>
    <t>Redwood Road Underpass</t>
  </si>
  <si>
    <t>Rose Canyon Spring</t>
  </si>
  <si>
    <t>* Need to check external hard drive for rest of 2019</t>
  </si>
  <si>
    <t>Deer</t>
  </si>
  <si>
    <t>Species</t>
  </si>
  <si>
    <t>May</t>
  </si>
  <si>
    <t>Jun</t>
  </si>
  <si>
    <t>Jul</t>
  </si>
  <si>
    <t>Aug</t>
  </si>
  <si>
    <t>Sept</t>
  </si>
  <si>
    <t>Oct</t>
  </si>
  <si>
    <t>Nov</t>
  </si>
  <si>
    <t>Dec</t>
  </si>
  <si>
    <t>ALL</t>
  </si>
  <si>
    <t>Bobcat</t>
  </si>
  <si>
    <t>no camera data</t>
  </si>
  <si>
    <t>Raccoon</t>
  </si>
  <si>
    <t>Badger</t>
  </si>
  <si>
    <t>Racoon</t>
  </si>
  <si>
    <t>Squirrel</t>
  </si>
  <si>
    <t>Coyote</t>
  </si>
  <si>
    <t>Cow's</t>
  </si>
  <si>
    <t>Skunk</t>
  </si>
  <si>
    <t>Magpie</t>
  </si>
  <si>
    <t>Turkey</t>
  </si>
  <si>
    <t>PIC 163 Can't identify</t>
  </si>
  <si>
    <t>Total Individuals</t>
  </si>
  <si>
    <t>* 11:29:34 Radio collared Buck 8/2</t>
  </si>
  <si>
    <t>Trap Days</t>
  </si>
  <si>
    <t>ID 274</t>
  </si>
  <si>
    <t>* Camera down d 6/18 - 7/9</t>
  </si>
  <si>
    <t>Aug 9th - Aug 28th Camera turned off</t>
  </si>
  <si>
    <t>June</t>
  </si>
  <si>
    <t>July</t>
  </si>
  <si>
    <t>August</t>
  </si>
  <si>
    <t>September</t>
  </si>
  <si>
    <t>October</t>
  </si>
  <si>
    <t>November</t>
  </si>
  <si>
    <t>December</t>
  </si>
  <si>
    <t>All</t>
  </si>
  <si>
    <t>N/A</t>
  </si>
  <si>
    <t>Cow</t>
  </si>
  <si>
    <t>pic 23 good photo of bobcat</t>
  </si>
  <si>
    <t>Chipmunk</t>
  </si>
  <si>
    <t>Domestic Cattle</t>
  </si>
  <si>
    <t>Feral Cat</t>
  </si>
  <si>
    <t>Mountain Lion</t>
  </si>
  <si>
    <t>Rabbit</t>
  </si>
  <si>
    <t>Cattle</t>
  </si>
  <si>
    <t>RAW 2019</t>
  </si>
  <si>
    <t>*** NOTE: Oak Springs Site 1 had no data for NOV &amp; DEC but did at Site 2. This may affect Abundance for those months comparison</t>
  </si>
  <si>
    <t>Rock Squirrel</t>
  </si>
  <si>
    <t>Striped Skunk</t>
  </si>
  <si>
    <t>Birds Documented:</t>
  </si>
  <si>
    <t>American Robin, Mourning Dove, Spotted Towhee, Western Screech Owl, Black-billed Magpie, Lazuli Bunting, Great Horned Owl, Cooper Hawk, Woodhouse Scrub Jay, Northern Flicker</t>
  </si>
  <si>
    <t>North Tickville May 30- July 16 3,270 phots</t>
  </si>
  <si>
    <t>Check phto 605 for owl spcies</t>
  </si>
  <si>
    <t>Jack Rabbit</t>
  </si>
  <si>
    <t>Cow Tag #:</t>
  </si>
  <si>
    <t>Relative Abundance 2019 North Tickville</t>
  </si>
  <si>
    <t>2019 South Tickville Raw Data</t>
  </si>
  <si>
    <t>Relative Abundance 2019 South Tickville</t>
  </si>
  <si>
    <t>Cows</t>
  </si>
  <si>
    <t>GHOW PIC 1540 SEPT 9/19</t>
  </si>
  <si>
    <t>Card read error May 26 - July16</t>
  </si>
  <si>
    <t>No camera data for June, October, Nov, Dec</t>
  </si>
  <si>
    <t>PIC</t>
  </si>
  <si>
    <t>Overall RA %</t>
  </si>
  <si>
    <t>2019 Oak Spring North and South Combined</t>
  </si>
  <si>
    <t xml:space="preserve"> </t>
  </si>
  <si>
    <t xml:space="preserve"> Jack Rabbit</t>
  </si>
  <si>
    <t>Birds documented:</t>
  </si>
  <si>
    <t xml:space="preserve">Cannot ID bird species: </t>
  </si>
  <si>
    <t xml:space="preserve"> Skunk</t>
  </si>
  <si>
    <t>April</t>
  </si>
  <si>
    <t xml:space="preserve">Red Tailed Hawk </t>
  </si>
  <si>
    <t>American Crow</t>
  </si>
  <si>
    <t>Turkey Vulture</t>
  </si>
  <si>
    <t>Totals</t>
  </si>
  <si>
    <t xml:space="preserve">Species </t>
  </si>
  <si>
    <t xml:space="preserve">April </t>
  </si>
  <si>
    <t xml:space="preserve">May </t>
  </si>
  <si>
    <t>Redwood Road Underpass August 8, 2019 - December 31st, 2019</t>
  </si>
  <si>
    <t>Large Buck 10-12-2019 Pic7602</t>
  </si>
  <si>
    <t>done through 10-21-2019</t>
  </si>
  <si>
    <t>Coyote Analysis</t>
  </si>
  <si>
    <t>total</t>
  </si>
  <si>
    <t>Relative Abundance Individuals</t>
  </si>
  <si>
    <t>Relative Abundance Trap Days</t>
  </si>
  <si>
    <t>Trap Days (total days)</t>
  </si>
  <si>
    <t>Realative Abundance - individuals</t>
  </si>
  <si>
    <t>Realative Abundance - trap nights</t>
  </si>
  <si>
    <t>realative abundance individuals</t>
  </si>
  <si>
    <t>relative abundance - trap 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</si>
</sst>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b/>
      <sz val="15"/>
      <color rgb="FF44546A"/>
      <name val="Calibri"/>
    </font>
    <font>
      <b/>
      <sz val="11"/>
      <color rgb="FF44546A"/>
      <name val="Calibri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i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2"/>
      <name val="Arial"/>
    </font>
    <font>
      <b/>
      <sz val="11"/>
      <name val="Arial"/>
    </font>
    <font>
      <b/>
      <sz val="11"/>
      <color theme="1"/>
      <name val="Arial"/>
    </font>
    <font>
      <i/>
      <sz val="11"/>
      <name val="Arial"/>
    </font>
    <font>
      <sz val="11"/>
      <color rgb="FF00FF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 applyAlignment="1"/>
    <xf numFmtId="0" fontId="8" fillId="0" borderId="0" xfId="0" applyFont="1"/>
    <xf numFmtId="0" fontId="6" fillId="0" borderId="0" xfId="0" applyFont="1" applyAlignme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4" fillId="0" borderId="0" xfId="0" applyFont="1" applyAlignment="1"/>
    <xf numFmtId="0" fontId="7" fillId="0" borderId="5" xfId="0" applyFont="1" applyBorder="1"/>
    <xf numFmtId="0" fontId="10" fillId="0" borderId="0" xfId="0" applyFont="1"/>
    <xf numFmtId="0" fontId="7" fillId="0" borderId="5" xfId="0" applyFont="1" applyBorder="1" applyAlignment="1"/>
    <xf numFmtId="0" fontId="10" fillId="0" borderId="5" xfId="0" applyFont="1" applyBorder="1" applyAlignment="1"/>
    <xf numFmtId="0" fontId="7" fillId="0" borderId="6" xfId="0" applyFont="1" applyBorder="1"/>
    <xf numFmtId="0" fontId="4" fillId="3" borderId="0" xfId="0" applyFont="1" applyFill="1" applyAlignment="1"/>
    <xf numFmtId="0" fontId="7" fillId="0" borderId="7" xfId="0" applyFont="1" applyBorder="1"/>
    <xf numFmtId="0" fontId="10" fillId="0" borderId="8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/>
    <xf numFmtId="0" fontId="13" fillId="0" borderId="3" xfId="0" applyFont="1" applyBorder="1"/>
    <xf numFmtId="0" fontId="14" fillId="0" borderId="0" xfId="0" applyFont="1"/>
    <xf numFmtId="0" fontId="9" fillId="0" borderId="0" xfId="0" applyFont="1" applyAlignment="1"/>
    <xf numFmtId="0" fontId="7" fillId="0" borderId="9" xfId="0" applyFont="1" applyBorder="1"/>
    <xf numFmtId="0" fontId="5" fillId="0" borderId="0" xfId="0" applyFont="1" applyAlignment="1"/>
    <xf numFmtId="0" fontId="1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Border="1"/>
    <xf numFmtId="0" fontId="6" fillId="0" borderId="3" xfId="0" applyFont="1" applyBorder="1"/>
    <xf numFmtId="0" fontId="0" fillId="0" borderId="0" xfId="0" applyFont="1" applyAlignment="1"/>
    <xf numFmtId="0" fontId="6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0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lang="en-US" b="0">
                <a:solidFill>
                  <a:srgbClr val="757575"/>
                </a:solidFill>
                <a:latin typeface="Arial"/>
              </a:rPr>
              <a:t>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1'!$B$23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1'!$B$24:$B$33</c:f>
              <c:numCache>
                <c:formatCode>General</c:formatCode>
                <c:ptCount val="10"/>
                <c:pt idx="0">
                  <c:v>64.102564102564102</c:v>
                </c:pt>
                <c:pt idx="1">
                  <c:v>0</c:v>
                </c:pt>
                <c:pt idx="2">
                  <c:v>12.820512820512819</c:v>
                </c:pt>
                <c:pt idx="3">
                  <c:v>0</c:v>
                </c:pt>
                <c:pt idx="4">
                  <c:v>10.256410256410255</c:v>
                </c:pt>
                <c:pt idx="5">
                  <c:v>0</c:v>
                </c:pt>
                <c:pt idx="6">
                  <c:v>10.256410256410255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64-43F8-BC7B-57B322C61FED}"/>
            </c:ext>
          </c:extLst>
        </c:ser>
        <c:ser>
          <c:idx val="1"/>
          <c:order val="1"/>
          <c:tx>
            <c:strRef>
              <c:f>'North Oak Spring Site 1'!$C$23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1'!$C$24:$C$33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64-43F8-BC7B-57B322C61FED}"/>
            </c:ext>
          </c:extLst>
        </c:ser>
        <c:ser>
          <c:idx val="2"/>
          <c:order val="2"/>
          <c:tx>
            <c:strRef>
              <c:f>'North Oak Spring Site 1'!$D$23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1'!$D$24:$D$33</c:f>
              <c:numCache>
                <c:formatCode>General</c:formatCode>
                <c:ptCount val="10"/>
                <c:pt idx="0">
                  <c:v>39.024390243902438</c:v>
                </c:pt>
                <c:pt idx="1">
                  <c:v>0</c:v>
                </c:pt>
                <c:pt idx="2">
                  <c:v>0</c:v>
                </c:pt>
                <c:pt idx="3">
                  <c:v>2.4390243902439024</c:v>
                </c:pt>
                <c:pt idx="4">
                  <c:v>0</c:v>
                </c:pt>
                <c:pt idx="5">
                  <c:v>4.8780487804878048</c:v>
                </c:pt>
                <c:pt idx="6">
                  <c:v>39.024390243902438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C64-43F8-BC7B-57B322C61FED}"/>
            </c:ext>
          </c:extLst>
        </c:ser>
        <c:ser>
          <c:idx val="3"/>
          <c:order val="3"/>
          <c:tx>
            <c:strRef>
              <c:f>'North Oak Spring Site 1'!$E$23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1'!$E$24:$E$33</c:f>
              <c:numCache>
                <c:formatCode>General</c:formatCode>
                <c:ptCount val="10"/>
                <c:pt idx="0">
                  <c:v>258.33333333333337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8.3333333333333321</c:v>
                </c:pt>
                <c:pt idx="6">
                  <c:v>225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C64-43F8-BC7B-57B322C61FED}"/>
            </c:ext>
          </c:extLst>
        </c:ser>
        <c:ser>
          <c:idx val="4"/>
          <c:order val="4"/>
          <c:tx>
            <c:strRef>
              <c:f>'North Oak Spring Site 1'!$F$23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1'!$F$24:$F$33</c:f>
              <c:numCache>
                <c:formatCode>General</c:formatCode>
                <c:ptCount val="10"/>
                <c:pt idx="0">
                  <c:v>347.36842105263162</c:v>
                </c:pt>
                <c:pt idx="1">
                  <c:v>5.2631578947368416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15.789473684210526</c:v>
                </c:pt>
                <c:pt idx="6">
                  <c:v>68.421052631578945</c:v>
                </c:pt>
                <c:pt idx="7">
                  <c:v>5.2631578947368416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64-43F8-BC7B-57B322C61FED}"/>
            </c:ext>
          </c:extLst>
        </c:ser>
        <c:ser>
          <c:idx val="5"/>
          <c:order val="5"/>
          <c:tx>
            <c:strRef>
              <c:f>'North Oak Spring Site 1'!$G$23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1'!$G$24:$G$33</c:f>
              <c:numCache>
                <c:formatCode>General</c:formatCode>
                <c:ptCount val="10"/>
                <c:pt idx="0">
                  <c:v>333.33333333333337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6.666666666666667</c:v>
                </c:pt>
                <c:pt idx="7">
                  <c:v>13.333333333333334</c:v>
                </c:pt>
                <c:pt idx="8">
                  <c:v>6.666666666666667</c:v>
                </c:pt>
                <c:pt idx="9">
                  <c:v>53.333333333333336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C64-43F8-BC7B-57B322C61FED}"/>
            </c:ext>
          </c:extLst>
        </c:ser>
        <c:ser>
          <c:idx val="6"/>
          <c:order val="6"/>
          <c:tx>
            <c:strRef>
              <c:f>'North Oak Spring Site 1'!$H$23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1'!$H$24:$H$33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C64-43F8-BC7B-57B322C61FED}"/>
            </c:ext>
          </c:extLst>
        </c:ser>
        <c:ser>
          <c:idx val="7"/>
          <c:order val="7"/>
          <c:tx>
            <c:strRef>
              <c:f>'North Oak Spring Site 1'!$I$23</c:f>
              <c:strCache>
                <c:ptCount val="1"/>
                <c:pt idx="0">
                  <c:v>December</c:v>
                </c:pt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1'!$I$24:$I$33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64-43F8-BC7B-57B322C61FED}"/>
            </c:ext>
          </c:extLst>
        </c:ser>
        <c:ser>
          <c:idx val="8"/>
          <c:order val="8"/>
          <c:tx>
            <c:strRef>
              <c:f>'North Oak Spring Site 1'!$J$23</c:f>
              <c:strCache>
                <c:ptCount val="1"/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1'!$J$24:$J$33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BC64-43F8-BC7B-57B322C61FED}"/>
            </c:ext>
          </c:extLst>
        </c:ser>
        <c:ser>
          <c:idx val="9"/>
          <c:order val="9"/>
          <c:tx>
            <c:strRef>
              <c:f>'North Oak Spring Site 1'!$K$23</c:f>
              <c:strCache>
                <c:ptCount val="1"/>
                <c:pt idx="0">
                  <c:v>All</c:v>
                </c:pt>
              </c:strCache>
            </c:strRef>
          </c:tx>
          <c:invertIfNegative val="1"/>
          <c:cat>
            <c:strRef>
              <c:f>'North Oak Spring Site 1'!$A$24:$A$33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Cow's</c:v>
                </c:pt>
                <c:pt idx="7">
                  <c:v>Skunk</c:v>
                </c:pt>
                <c:pt idx="8">
                  <c:v>Magpie</c:v>
                </c:pt>
                <c:pt idx="9">
                  <c:v>Turkey</c:v>
                </c:pt>
              </c:strCache>
            </c:strRef>
          </c:cat>
          <c:val>
            <c:numRef>
              <c:f>'North Oak Spring Site 1'!$K$24:$K$33</c:f>
              <c:numCache>
                <c:formatCode>General</c:formatCode>
                <c:ptCount val="10"/>
                <c:pt idx="0">
                  <c:v>146.96969696969697</c:v>
                </c:pt>
                <c:pt idx="1">
                  <c:v>0.75757575757575757</c:v>
                </c:pt>
                <c:pt idx="2">
                  <c:v>3.7878787878787881</c:v>
                </c:pt>
                <c:pt idx="3">
                  <c:v>0.75757575757575757</c:v>
                </c:pt>
                <c:pt idx="4">
                  <c:v>3.0303030303030303</c:v>
                </c:pt>
                <c:pt idx="5">
                  <c:v>6.8181818181818175</c:v>
                </c:pt>
                <c:pt idx="6">
                  <c:v>46.212121212121211</c:v>
                </c:pt>
                <c:pt idx="7">
                  <c:v>2.2727272727272729</c:v>
                </c:pt>
                <c:pt idx="8">
                  <c:v>0.75757575757575757</c:v>
                </c:pt>
                <c:pt idx="9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64-43F8-BC7B-57B322C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4425"/>
        <c:axId val="1538973614"/>
      </c:barChart>
      <c:catAx>
        <c:axId val="15396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538973614"/>
        <c:crosses val="autoZero"/>
        <c:auto val="1"/>
        <c:lblAlgn val="ctr"/>
        <c:lblOffset val="100"/>
        <c:noMultiLvlLbl val="1"/>
      </c:catAx>
      <c:valAx>
        <c:axId val="1538973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96442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Turkey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1'!$I$60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37-41D9-AAB5-C68953AE39E6}"/>
            </c:ext>
          </c:extLst>
        </c:ser>
        <c:ser>
          <c:idx val="1"/>
          <c:order val="1"/>
          <c:tx>
            <c:strRef>
              <c:f>'North Oak Spring Site 1'!$J$59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1'!$J$60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37-41D9-AAB5-C68953AE39E6}"/>
            </c:ext>
          </c:extLst>
        </c:ser>
        <c:ser>
          <c:idx val="2"/>
          <c:order val="2"/>
          <c:tx>
            <c:strRef>
              <c:f>'North Oak Spring Site 1'!$K$59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1'!$K$60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37-41D9-AAB5-C68953AE39E6}"/>
            </c:ext>
          </c:extLst>
        </c:ser>
        <c:ser>
          <c:idx val="3"/>
          <c:order val="3"/>
          <c:tx>
            <c:strRef>
              <c:f>'North Oak Spring Site 1'!$L$59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1'!$L$60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B37-41D9-AAB5-C68953AE39E6}"/>
            </c:ext>
          </c:extLst>
        </c:ser>
        <c:ser>
          <c:idx val="4"/>
          <c:order val="4"/>
          <c:tx>
            <c:strRef>
              <c:f>'North Oak Spring Site 1'!$M$59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1'!$M$60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B37-41D9-AAB5-C68953AE39E6}"/>
            </c:ext>
          </c:extLst>
        </c:ser>
        <c:ser>
          <c:idx val="5"/>
          <c:order val="5"/>
          <c:tx>
            <c:strRef>
              <c:f>'North Oak Spring Site 1'!$N$59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1'!$H$60</c:f>
              <c:strCache>
                <c:ptCount val="1"/>
                <c:pt idx="0">
                  <c:v>Turkey</c:v>
                </c:pt>
              </c:strCache>
            </c:strRef>
          </c:cat>
          <c:val>
            <c:numRef>
              <c:f>'North Oak Spring Site 1'!$N$60</c:f>
              <c:numCache>
                <c:formatCode>General</c:formatCode>
                <c:ptCount val="1"/>
                <c:pt idx="0">
                  <c:v>53.333333333333336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B37-41D9-AAB5-C68953AE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1266"/>
        <c:axId val="424442292"/>
      </c:barChart>
      <c:catAx>
        <c:axId val="2274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4442292"/>
        <c:crosses val="autoZero"/>
        <c:auto val="1"/>
        <c:lblAlgn val="ctr"/>
        <c:lblOffset val="100"/>
        <c:noMultiLvlLbl val="1"/>
      </c:catAx>
      <c:valAx>
        <c:axId val="424442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412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Relative Abundance Oak Springs Site 1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May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2'!$B$21:$B$31</c:f>
              <c:numCache>
                <c:formatCode>General</c:formatCode>
                <c:ptCount val="11"/>
                <c:pt idx="0">
                  <c:v>90.384615384615387</c:v>
                </c:pt>
                <c:pt idx="1">
                  <c:v>3.8461538461538463</c:v>
                </c:pt>
                <c:pt idx="2">
                  <c:v>0</c:v>
                </c:pt>
                <c:pt idx="3">
                  <c:v>5.7692307692307692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C0-41A1-91DC-A274AD0FB6E7}"/>
            </c:ext>
          </c:extLst>
        </c:ser>
        <c:ser>
          <c:idx val="1"/>
          <c:order val="1"/>
          <c:tx>
            <c:v>June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2'!$C$21:$C$31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C0-41A1-91DC-A274AD0FB6E7}"/>
            </c:ext>
          </c:extLst>
        </c:ser>
        <c:ser>
          <c:idx val="2"/>
          <c:order val="2"/>
          <c:tx>
            <c:v>July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2'!$D$21:$D$31</c:f>
              <c:numCache>
                <c:formatCode>General</c:formatCode>
                <c:ptCount val="11"/>
                <c:pt idx="0">
                  <c:v>47.368421052631575</c:v>
                </c:pt>
                <c:pt idx="1">
                  <c:v>0</c:v>
                </c:pt>
                <c:pt idx="2">
                  <c:v>13.157894736842104</c:v>
                </c:pt>
                <c:pt idx="3">
                  <c:v>2.6315789473684208</c:v>
                </c:pt>
                <c:pt idx="4">
                  <c:v>15.789473684210526</c:v>
                </c:pt>
                <c:pt idx="5">
                  <c:v>0</c:v>
                </c:pt>
                <c:pt idx="6">
                  <c:v>15.789473684210526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C0-41A1-91DC-A274AD0FB6E7}"/>
            </c:ext>
          </c:extLst>
        </c:ser>
        <c:ser>
          <c:idx val="3"/>
          <c:order val="3"/>
          <c:tx>
            <c:v>August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2'!$E$21:$E$31</c:f>
              <c:numCache>
                <c:formatCode>General</c:formatCode>
                <c:ptCount val="11"/>
                <c:pt idx="0">
                  <c:v>22.222222222222221</c:v>
                </c:pt>
                <c:pt idx="1">
                  <c:v>0</c:v>
                </c:pt>
                <c:pt idx="2">
                  <c:v>0</c:v>
                </c:pt>
                <c:pt idx="3">
                  <c:v>16.666666666666664</c:v>
                </c:pt>
                <c:pt idx="4">
                  <c:v>22.222222222222221</c:v>
                </c:pt>
                <c:pt idx="5">
                  <c:v>0</c:v>
                </c:pt>
                <c:pt idx="6">
                  <c:v>27.777777777777779</c:v>
                </c:pt>
                <c:pt idx="7">
                  <c:v>5.5555555555555554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BC0-41A1-91DC-A274AD0FB6E7}"/>
            </c:ext>
          </c:extLst>
        </c:ser>
        <c:ser>
          <c:idx val="4"/>
          <c:order val="4"/>
          <c:tx>
            <c:v>September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2'!$F$21:$F$31</c:f>
              <c:numCache>
                <c:formatCode>General</c:formatCode>
                <c:ptCount val="11"/>
                <c:pt idx="0">
                  <c:v>22.222222222222221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  <c:pt idx="6">
                  <c:v>22.222222222222221</c:v>
                </c:pt>
                <c:pt idx="7">
                  <c:v>0</c:v>
                </c:pt>
                <c:pt idx="8">
                  <c:v>0</c:v>
                </c:pt>
                <c:pt idx="9">
                  <c:v>11.111111111111111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BC0-41A1-91DC-A274AD0FB6E7}"/>
            </c:ext>
          </c:extLst>
        </c:ser>
        <c:ser>
          <c:idx val="5"/>
          <c:order val="5"/>
          <c:tx>
            <c:v>October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2'!$G$21:$G$31</c:f>
              <c:numCache>
                <c:formatCode>General</c:formatCode>
                <c:ptCount val="11"/>
                <c:pt idx="0">
                  <c:v>42.857142857142854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42.857142857142854</c:v>
                </c:pt>
                <c:pt idx="8">
                  <c:v>0</c:v>
                </c:pt>
                <c:pt idx="9">
                  <c:v>14.285714285714285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BC0-41A1-91DC-A274AD0FB6E7}"/>
            </c:ext>
          </c:extLst>
        </c:ser>
        <c:ser>
          <c:idx val="6"/>
          <c:order val="6"/>
          <c:tx>
            <c:v>November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2'!$H$21:$H$31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BC0-41A1-91DC-A274AD0FB6E7}"/>
            </c:ext>
          </c:extLst>
        </c:ser>
        <c:ser>
          <c:idx val="7"/>
          <c:order val="7"/>
          <c:tx>
            <c:v>December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2'!$A$21:$A$31</c:f>
              <c:strCache>
                <c:ptCount val="11"/>
                <c:pt idx="0">
                  <c:v>Deer</c:v>
                </c:pt>
                <c:pt idx="1">
                  <c:v>Raccoon</c:v>
                </c:pt>
                <c:pt idx="2">
                  <c:v>Badger</c:v>
                </c:pt>
                <c:pt idx="3">
                  <c:v>Squirrel</c:v>
                </c:pt>
                <c:pt idx="4">
                  <c:v>Coyote</c:v>
                </c:pt>
                <c:pt idx="5">
                  <c:v>Chipmunk</c:v>
                </c:pt>
                <c:pt idx="6">
                  <c:v>Domestic Cattle</c:v>
                </c:pt>
                <c:pt idx="7">
                  <c:v>Skunk</c:v>
                </c:pt>
                <c:pt idx="8">
                  <c:v>Feral Cat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'South Oak Spring Site 2'!$I$21:$I$31</c:f>
              <c:numCache>
                <c:formatCode>General</c:formatCode>
                <c:ptCount val="11"/>
                <c:pt idx="0">
                  <c:v>87.5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BC0-41A1-91DC-A274AD0F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46464"/>
        <c:axId val="2120423967"/>
      </c:barChart>
      <c:catAx>
        <c:axId val="287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0423967"/>
        <c:crosses val="autoZero"/>
        <c:auto val="1"/>
        <c:lblAlgn val="ctr"/>
        <c:lblOffset val="100"/>
        <c:noMultiLvlLbl val="1"/>
      </c:catAx>
      <c:valAx>
        <c:axId val="2120423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724646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2'!$V$2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2'!$W$1:$AD$1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2'!$W$2:$AD$2</c:f>
              <c:numCache>
                <c:formatCode>General</c:formatCode>
                <c:ptCount val="8"/>
                <c:pt idx="0">
                  <c:v>90.384615384615387</c:v>
                </c:pt>
                <c:pt idx="1">
                  <c:v>100</c:v>
                </c:pt>
                <c:pt idx="2">
                  <c:v>47.368421052631575</c:v>
                </c:pt>
                <c:pt idx="3">
                  <c:v>22.222222222222221</c:v>
                </c:pt>
                <c:pt idx="4">
                  <c:v>22.222222222222221</c:v>
                </c:pt>
                <c:pt idx="5">
                  <c:v>42.857142857142854</c:v>
                </c:pt>
                <c:pt idx="6">
                  <c:v>0</c:v>
                </c:pt>
                <c:pt idx="7">
                  <c:v>93.333333333333329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DE-4810-966E-0B08D156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3345561"/>
        <c:axId val="1199736363"/>
      </c:barChart>
      <c:catAx>
        <c:axId val="1113345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9736363"/>
        <c:crosses val="autoZero"/>
        <c:auto val="1"/>
        <c:lblAlgn val="ctr"/>
        <c:lblOffset val="100"/>
        <c:noMultiLvlLbl val="1"/>
      </c:catAx>
      <c:valAx>
        <c:axId val="119973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345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2'!$V$5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2'!$W$4:$AD$4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2'!$W$5:$AD$5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5.2631578947368416</c:v>
                </c:pt>
                <c:pt idx="3">
                  <c:v>5.5555555555555554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B9-409E-B599-D40CF407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53747"/>
        <c:axId val="240913346"/>
      </c:barChart>
      <c:catAx>
        <c:axId val="2077353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0913346"/>
        <c:crosses val="autoZero"/>
        <c:auto val="1"/>
        <c:lblAlgn val="ctr"/>
        <c:lblOffset val="100"/>
        <c:noMultiLvlLbl val="1"/>
      </c:catAx>
      <c:valAx>
        <c:axId val="24091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353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2'!$V$7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2'!$W$6:$AD$6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2'!$W$7:$AD$7</c:f>
              <c:numCache>
                <c:formatCode>General</c:formatCode>
                <c:ptCount val="8"/>
                <c:pt idx="0">
                  <c:v>3.8461538461538463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D54-4C09-B42F-F41FFBA2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9070"/>
        <c:axId val="1916503965"/>
      </c:barChart>
      <c:catAx>
        <c:axId val="104109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503965"/>
        <c:crosses val="autoZero"/>
        <c:auto val="1"/>
        <c:lblAlgn val="ctr"/>
        <c:lblOffset val="100"/>
        <c:noMultiLvlLbl val="1"/>
      </c:catAx>
      <c:valAx>
        <c:axId val="1916503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1090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2'!$V$9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2'!$W$8:$AD$8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2'!$W$9:$AD$9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13.157894736842104</c:v>
                </c:pt>
                <c:pt idx="3">
                  <c:v>0</c:v>
                </c:pt>
                <c:pt idx="4">
                  <c:v>11.111111111111111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90-4202-A2DE-75DD8D28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191053"/>
        <c:axId val="1980408501"/>
      </c:barChart>
      <c:catAx>
        <c:axId val="391191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0408501"/>
        <c:crosses val="autoZero"/>
        <c:auto val="1"/>
        <c:lblAlgn val="ctr"/>
        <c:lblOffset val="100"/>
        <c:noMultiLvlLbl val="1"/>
      </c:catAx>
      <c:valAx>
        <c:axId val="1980408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11910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2'!$V$11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2'!$W$10:$AD$10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2'!$W$11:$AD$11</c:f>
              <c:numCache>
                <c:formatCode>General</c:formatCode>
                <c:ptCount val="8"/>
                <c:pt idx="0">
                  <c:v>5.7692307692307692</c:v>
                </c:pt>
                <c:pt idx="1">
                  <c:v>0</c:v>
                </c:pt>
                <c:pt idx="2">
                  <c:v>2.6315789473684208</c:v>
                </c:pt>
                <c:pt idx="3">
                  <c:v>16.666666666666664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34-436A-821B-8AE8E4F8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820214"/>
        <c:axId val="267327311"/>
      </c:barChart>
      <c:catAx>
        <c:axId val="129682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327311"/>
        <c:crosses val="autoZero"/>
        <c:auto val="1"/>
        <c:lblAlgn val="ctr"/>
        <c:lblOffset val="100"/>
        <c:noMultiLvlLbl val="1"/>
      </c:catAx>
      <c:valAx>
        <c:axId val="26732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68202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2'!$V$13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2'!$W$12:$AD$12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2'!$W$13:$AD$13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15.789473684210526</c:v>
                </c:pt>
                <c:pt idx="3">
                  <c:v>22.222222222222221</c:v>
                </c:pt>
                <c:pt idx="4">
                  <c:v>33.333333333333329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403-4C3A-A739-62005E51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044440"/>
        <c:axId val="1440711512"/>
      </c:barChart>
      <c:catAx>
        <c:axId val="166604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0711512"/>
        <c:crosses val="autoZero"/>
        <c:auto val="1"/>
        <c:lblAlgn val="ctr"/>
        <c:lblOffset val="100"/>
        <c:noMultiLvlLbl val="1"/>
      </c:catAx>
      <c:valAx>
        <c:axId val="1440711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6044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Cattle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2'!$V$15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2'!$W$14:$AD$14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2'!$W$15:$AD$15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15.789473684210526</c:v>
                </c:pt>
                <c:pt idx="3">
                  <c:v>27.777777777777779</c:v>
                </c:pt>
                <c:pt idx="4">
                  <c:v>22.222222222222221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86-4111-927F-FF3F138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026454"/>
        <c:axId val="93232594"/>
      </c:barChart>
      <c:catAx>
        <c:axId val="93502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232594"/>
        <c:crosses val="autoZero"/>
        <c:auto val="1"/>
        <c:lblAlgn val="ctr"/>
        <c:lblOffset val="100"/>
        <c:noMultiLvlLbl val="1"/>
      </c:catAx>
      <c:valAx>
        <c:axId val="93232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50264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Skunk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2'!$V$17</c:f>
              <c:strCache>
                <c:ptCount val="1"/>
                <c:pt idx="0">
                  <c:v>Skunk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2'!$W$16:$AD$16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2'!$W$17:$AD$17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5.5555555555555554</c:v>
                </c:pt>
                <c:pt idx="4">
                  <c:v>0</c:v>
                </c:pt>
                <c:pt idx="5">
                  <c:v>42.857142857142854</c:v>
                </c:pt>
                <c:pt idx="6">
                  <c:v>100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7B-4BEC-9896-7D2A012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442515"/>
        <c:axId val="1151257311"/>
      </c:barChart>
      <c:catAx>
        <c:axId val="647442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1257311"/>
        <c:crosses val="autoZero"/>
        <c:auto val="1"/>
        <c:lblAlgn val="ctr"/>
        <c:lblOffset val="100"/>
        <c:noMultiLvlLbl val="1"/>
      </c:catAx>
      <c:valAx>
        <c:axId val="1151257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425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1'!$B$23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1'!$B$24</c:f>
              <c:numCache>
                <c:formatCode>General</c:formatCode>
                <c:ptCount val="1"/>
                <c:pt idx="0">
                  <c:v>64.102564102564102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2E-4EFC-92E1-CF465A19A5FC}"/>
            </c:ext>
          </c:extLst>
        </c:ser>
        <c:ser>
          <c:idx val="1"/>
          <c:order val="1"/>
          <c:tx>
            <c:strRef>
              <c:f>'North Oak Spring Site 1'!$C$23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1'!$C$24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C2E-4EFC-92E1-CF465A19A5FC}"/>
            </c:ext>
          </c:extLst>
        </c:ser>
        <c:ser>
          <c:idx val="2"/>
          <c:order val="2"/>
          <c:tx>
            <c:strRef>
              <c:f>'North Oak Spring Site 1'!$D$23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1'!$D$24</c:f>
              <c:numCache>
                <c:formatCode>General</c:formatCode>
                <c:ptCount val="1"/>
                <c:pt idx="0">
                  <c:v>39.024390243902438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C2E-4EFC-92E1-CF465A19A5FC}"/>
            </c:ext>
          </c:extLst>
        </c:ser>
        <c:ser>
          <c:idx val="3"/>
          <c:order val="3"/>
          <c:tx>
            <c:strRef>
              <c:f>'North Oak Spring Site 1'!$E$23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1'!$E$24</c:f>
              <c:numCache>
                <c:formatCode>General</c:formatCode>
                <c:ptCount val="1"/>
                <c:pt idx="0">
                  <c:v>258.33333333333337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C2E-4EFC-92E1-CF465A19A5FC}"/>
            </c:ext>
          </c:extLst>
        </c:ser>
        <c:ser>
          <c:idx val="4"/>
          <c:order val="4"/>
          <c:tx>
            <c:strRef>
              <c:f>'North Oak Spring Site 1'!$F$23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1'!$F$24</c:f>
              <c:numCache>
                <c:formatCode>General</c:formatCode>
                <c:ptCount val="1"/>
                <c:pt idx="0">
                  <c:v>347.36842105263162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C2E-4EFC-92E1-CF465A19A5FC}"/>
            </c:ext>
          </c:extLst>
        </c:ser>
        <c:ser>
          <c:idx val="5"/>
          <c:order val="5"/>
          <c:tx>
            <c:strRef>
              <c:f>'North Oak Spring Site 1'!$G$23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1'!$A$24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Oak Spring Site 1'!$G$24</c:f>
              <c:numCache>
                <c:formatCode>General</c:formatCode>
                <c:ptCount val="1"/>
                <c:pt idx="0">
                  <c:v>333.33333333333337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C2E-4EFC-92E1-CF465A1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200153"/>
        <c:axId val="1373642473"/>
      </c:barChart>
      <c:catAx>
        <c:axId val="144820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3642473"/>
        <c:crosses val="autoZero"/>
        <c:auto val="1"/>
        <c:lblAlgn val="ctr"/>
        <c:lblOffset val="100"/>
        <c:noMultiLvlLbl val="1"/>
      </c:catAx>
      <c:valAx>
        <c:axId val="1373642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820015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Mountain Lion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2'!$V$19</c:f>
              <c:strCache>
                <c:ptCount val="1"/>
                <c:pt idx="0">
                  <c:v>Mountain Lion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2'!$W$18:$AD$18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2'!$W$19:$AD$19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11.111111111111111</c:v>
                </c:pt>
                <c:pt idx="5">
                  <c:v>14.285714285714285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61-4652-BB23-00D277A5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89734"/>
        <c:axId val="676276272"/>
      </c:barChart>
      <c:catAx>
        <c:axId val="1428989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276272"/>
        <c:crosses val="autoZero"/>
        <c:auto val="1"/>
        <c:lblAlgn val="ctr"/>
        <c:lblOffset val="100"/>
        <c:noMultiLvlLbl val="1"/>
      </c:catAx>
      <c:valAx>
        <c:axId val="67627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8989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Rabbit Relative Abundance Oak Springs Site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Oak Spring Site 2'!$V$21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Oak Spring Site 2'!$W$20:$AD$20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'South Oak Spring Site 2'!$W$21:$AD$21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F30-4B78-A72B-C0E273490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62447"/>
        <c:axId val="1072858415"/>
      </c:barChart>
      <c:catAx>
        <c:axId val="9387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858415"/>
        <c:crosses val="autoZero"/>
        <c:auto val="1"/>
        <c:lblAlgn val="ctr"/>
        <c:lblOffset val="100"/>
        <c:noMultiLvlLbl val="1"/>
      </c:catAx>
      <c:valAx>
        <c:axId val="1072858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87624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2019 Relative Abundance Oak Springs Combined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Oak_Spring!$B$20:$B$21</c:f>
              <c:strCache>
                <c:ptCount val="2"/>
                <c:pt idx="0">
                  <c:v>Relative Abundance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Oak_Spring!$B$22:$B$32</c:f>
              <c:numCache>
                <c:formatCode>General</c:formatCode>
                <c:ptCount val="11"/>
                <c:pt idx="0">
                  <c:v>79.120879120879124</c:v>
                </c:pt>
                <c:pt idx="1">
                  <c:v>0</c:v>
                </c:pt>
                <c:pt idx="2">
                  <c:v>7.6923076923076925</c:v>
                </c:pt>
                <c:pt idx="3">
                  <c:v>0</c:v>
                </c:pt>
                <c:pt idx="4">
                  <c:v>7.6923076923076925</c:v>
                </c:pt>
                <c:pt idx="5">
                  <c:v>0</c:v>
                </c:pt>
                <c:pt idx="6">
                  <c:v>4.395604395604396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D4-4F8F-B5AB-02E0E493C916}"/>
            </c:ext>
          </c:extLst>
        </c:ser>
        <c:ser>
          <c:idx val="1"/>
          <c:order val="1"/>
          <c:tx>
            <c:strRef>
              <c:f>Oak_Spring!$C$20:$C$21</c:f>
              <c:strCache>
                <c:ptCount val="2"/>
                <c:pt idx="0">
                  <c:v>Relative Abundance</c:v>
                </c:pt>
                <c:pt idx="1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Oak_Spring!$C$22:$C$32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D4-4F8F-B5AB-02E0E493C916}"/>
            </c:ext>
          </c:extLst>
        </c:ser>
        <c:ser>
          <c:idx val="2"/>
          <c:order val="2"/>
          <c:tx>
            <c:strRef>
              <c:f>Oak_Spring!$D$20:$D$21</c:f>
              <c:strCache>
                <c:ptCount val="2"/>
                <c:pt idx="0">
                  <c:v>Relative Abundance</c:v>
                </c:pt>
                <c:pt idx="1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Oak_Spring!$D$22:$D$32</c:f>
              <c:numCache>
                <c:formatCode>General</c:formatCode>
                <c:ptCount val="11"/>
                <c:pt idx="0">
                  <c:v>46.575342465753423</c:v>
                </c:pt>
                <c:pt idx="1">
                  <c:v>2.7397260273972601</c:v>
                </c:pt>
                <c:pt idx="2">
                  <c:v>0</c:v>
                </c:pt>
                <c:pt idx="3">
                  <c:v>8.2191780821917799</c:v>
                </c:pt>
                <c:pt idx="4">
                  <c:v>1.3698630136986301</c:v>
                </c:pt>
                <c:pt idx="5">
                  <c:v>10.95890410958904</c:v>
                </c:pt>
                <c:pt idx="6">
                  <c:v>30.136986301369863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D4-4F8F-B5AB-02E0E493C916}"/>
            </c:ext>
          </c:extLst>
        </c:ser>
        <c:ser>
          <c:idx val="3"/>
          <c:order val="3"/>
          <c:tx>
            <c:strRef>
              <c:f>Oak_Spring!$E$20:$E$21</c:f>
              <c:strCache>
                <c:ptCount val="2"/>
                <c:pt idx="0">
                  <c:v>Relative Abundance</c:v>
                </c:pt>
                <c:pt idx="1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Oak_Spring!$E$22:$E$32</c:f>
              <c:numCache>
                <c:formatCode>General</c:formatCode>
                <c:ptCount val="11"/>
                <c:pt idx="0">
                  <c:v>45.454545454545453</c:v>
                </c:pt>
                <c:pt idx="1">
                  <c:v>1.2987012987012987</c:v>
                </c:pt>
                <c:pt idx="2">
                  <c:v>0</c:v>
                </c:pt>
                <c:pt idx="3">
                  <c:v>0</c:v>
                </c:pt>
                <c:pt idx="4">
                  <c:v>3.8961038961038961</c:v>
                </c:pt>
                <c:pt idx="5">
                  <c:v>6.4935064935064926</c:v>
                </c:pt>
                <c:pt idx="6">
                  <c:v>41.558441558441558</c:v>
                </c:pt>
                <c:pt idx="7">
                  <c:v>1.2987012987012987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D4-4F8F-B5AB-02E0E493C916}"/>
            </c:ext>
          </c:extLst>
        </c:ser>
        <c:ser>
          <c:idx val="4"/>
          <c:order val="4"/>
          <c:tx>
            <c:strRef>
              <c:f>Oak_Spring!$F$20:$F$21</c:f>
              <c:strCache>
                <c:ptCount val="2"/>
                <c:pt idx="0">
                  <c:v>Relative Abundance</c:v>
                </c:pt>
                <c:pt idx="1">
                  <c:v>Sept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Oak_Spring!$F$22:$F$32</c:f>
              <c:numCache>
                <c:formatCode>General</c:formatCode>
                <c:ptCount val="11"/>
                <c:pt idx="0">
                  <c:v>75.555555555555557</c:v>
                </c:pt>
                <c:pt idx="1">
                  <c:v>1.1111111111111112</c:v>
                </c:pt>
                <c:pt idx="2">
                  <c:v>0</c:v>
                </c:pt>
                <c:pt idx="3">
                  <c:v>1.1111111111111112</c:v>
                </c:pt>
                <c:pt idx="4">
                  <c:v>0</c:v>
                </c:pt>
                <c:pt idx="5">
                  <c:v>4.4444444444444446</c:v>
                </c:pt>
                <c:pt idx="6">
                  <c:v>16.666666666666664</c:v>
                </c:pt>
                <c:pt idx="7">
                  <c:v>1.1111111111111112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8D4-4F8F-B5AB-02E0E493C916}"/>
            </c:ext>
          </c:extLst>
        </c:ser>
        <c:ser>
          <c:idx val="5"/>
          <c:order val="5"/>
          <c:tx>
            <c:strRef>
              <c:f>Oak_Spring!$G$20:$G$21</c:f>
              <c:strCache>
                <c:ptCount val="2"/>
                <c:pt idx="0">
                  <c:v>Relative Abundance</c:v>
                </c:pt>
                <c:pt idx="1">
                  <c:v>Oct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Oak_Spring!$G$22:$G$32</c:f>
              <c:numCache>
                <c:formatCode>General</c:formatCode>
                <c:ptCount val="11"/>
                <c:pt idx="0">
                  <c:v>376.1904761904762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6.6666660000000002</c:v>
                </c:pt>
                <c:pt idx="7">
                  <c:v>56.19047619047619</c:v>
                </c:pt>
                <c:pt idx="8">
                  <c:v>53.333329999999997</c:v>
                </c:pt>
                <c:pt idx="9">
                  <c:v>14.285714285714285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8D4-4F8F-B5AB-02E0E493C916}"/>
            </c:ext>
          </c:extLst>
        </c:ser>
        <c:ser>
          <c:idx val="6"/>
          <c:order val="6"/>
          <c:tx>
            <c:strRef>
              <c:f>Oak_Spring!$H$20:$H$21</c:f>
              <c:strCache>
                <c:ptCount val="2"/>
                <c:pt idx="0">
                  <c:v>Relative Abundance</c:v>
                </c:pt>
                <c:pt idx="1">
                  <c:v>Nov</c:v>
                </c:pt>
              </c:strCache>
            </c:strRef>
          </c:tx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Oak_Spring!$H$22:$H$32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D4-4F8F-B5AB-02E0E493C916}"/>
            </c:ext>
          </c:extLst>
        </c:ser>
        <c:ser>
          <c:idx val="7"/>
          <c:order val="7"/>
          <c:tx>
            <c:strRef>
              <c:f>Oak_Spring!$I$20:$I$21</c:f>
              <c:strCache>
                <c:ptCount val="2"/>
                <c:pt idx="0">
                  <c:v>Relative Abundance</c:v>
                </c:pt>
                <c:pt idx="1">
                  <c:v>Dec</c:v>
                </c:pt>
              </c:strCache>
            </c:strRef>
          </c:tx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Oak_Spring!$A$22:$A$32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Oak_Spring!$I$22:$I$32</c:f>
              <c:numCache>
                <c:formatCode>General</c:formatCode>
                <c:ptCount val="11"/>
                <c:pt idx="0">
                  <c:v>87.5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8D4-4F8F-B5AB-02E0E493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932842"/>
        <c:axId val="820567129"/>
      </c:barChart>
      <c:catAx>
        <c:axId val="127193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0567129"/>
        <c:crosses val="autoZero"/>
        <c:auto val="1"/>
        <c:lblAlgn val="ctr"/>
        <c:lblOffset val="100"/>
        <c:noMultiLvlLbl val="1"/>
      </c:catAx>
      <c:valAx>
        <c:axId val="820567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93284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2019 Oak Springs Relative Abundance Overall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Oak_Spring!$B$35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Oak_Spring!$A$36:$A$46</c:f>
              <c:strCache>
                <c:ptCount val="11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Domestic Cattle</c:v>
                </c:pt>
                <c:pt idx="7">
                  <c:v>Striped Skunk</c:v>
                </c:pt>
                <c:pt idx="8">
                  <c:v>Turkey</c:v>
                </c:pt>
                <c:pt idx="9">
                  <c:v>Mountain Lion</c:v>
                </c:pt>
                <c:pt idx="10">
                  <c:v>Rabbit</c:v>
                </c:pt>
              </c:strCache>
            </c:strRef>
          </c:cat>
          <c:val>
            <c:numRef>
              <c:f>Oak_Spring!$B$36:$B$46</c:f>
              <c:numCache>
                <c:formatCode>General</c:formatCode>
                <c:ptCount val="11"/>
                <c:pt idx="0">
                  <c:v>69.047619047619051</c:v>
                </c:pt>
                <c:pt idx="1">
                  <c:v>1.0822510822510822</c:v>
                </c:pt>
                <c:pt idx="2">
                  <c:v>1.5151515151515151</c:v>
                </c:pt>
                <c:pt idx="3">
                  <c:v>1.5151515151515151</c:v>
                </c:pt>
                <c:pt idx="4">
                  <c:v>2.3809523809523809</c:v>
                </c:pt>
                <c:pt idx="5">
                  <c:v>4.329004329004329</c:v>
                </c:pt>
                <c:pt idx="6">
                  <c:v>16.017316017316016</c:v>
                </c:pt>
                <c:pt idx="7">
                  <c:v>1.7316017316017316</c:v>
                </c:pt>
                <c:pt idx="8">
                  <c:v>1.7316017316017316</c:v>
                </c:pt>
                <c:pt idx="9">
                  <c:v>0.21645021645021645</c:v>
                </c:pt>
                <c:pt idx="10">
                  <c:v>0.21645021645021645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AE-4339-ACC8-B3043757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613262"/>
        <c:axId val="848255604"/>
      </c:barChart>
      <c:catAx>
        <c:axId val="75861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8255604"/>
        <c:crosses val="autoZero"/>
        <c:auto val="1"/>
        <c:lblAlgn val="ctr"/>
        <c:lblOffset val="100"/>
        <c:noMultiLvlLbl val="1"/>
      </c:catAx>
      <c:valAx>
        <c:axId val="848255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861326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North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1'!$B$25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1'!$B$26</c:f>
              <c:numCache>
                <c:formatCode>General</c:formatCode>
                <c:ptCount val="1"/>
                <c:pt idx="0">
                  <c:v>30.76923076923077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80-42E7-AC51-BD7F44353862}"/>
            </c:ext>
          </c:extLst>
        </c:ser>
        <c:ser>
          <c:idx val="1"/>
          <c:order val="1"/>
          <c:tx>
            <c:strRef>
              <c:f>'North Tickville Site 1'!$C$25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1'!$C$26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80-42E7-AC51-BD7F44353862}"/>
            </c:ext>
          </c:extLst>
        </c:ser>
        <c:ser>
          <c:idx val="2"/>
          <c:order val="2"/>
          <c:tx>
            <c:strRef>
              <c:f>'North Tickville Site 1'!$D$25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1'!$D$26</c:f>
              <c:numCache>
                <c:formatCode>General</c:formatCode>
                <c:ptCount val="1"/>
                <c:pt idx="0">
                  <c:v>27.777777777777779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80-42E7-AC51-BD7F44353862}"/>
            </c:ext>
          </c:extLst>
        </c:ser>
        <c:ser>
          <c:idx val="3"/>
          <c:order val="3"/>
          <c:tx>
            <c:strRef>
              <c:f>'North Tickville Site 1'!$E$25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1'!$E$26</c:f>
              <c:numCache>
                <c:formatCode>General</c:formatCode>
                <c:ptCount val="1"/>
                <c:pt idx="0">
                  <c:v>11.538461538461538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80-42E7-AC51-BD7F44353862}"/>
            </c:ext>
          </c:extLst>
        </c:ser>
        <c:ser>
          <c:idx val="4"/>
          <c:order val="4"/>
          <c:tx>
            <c:strRef>
              <c:f>'North Tickville Site 1'!$F$25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'North Tickville Site 1'!$F$26</c:f>
              <c:numCache>
                <c:formatCode>General</c:formatCode>
                <c:ptCount val="1"/>
                <c:pt idx="0">
                  <c:v>21.428571428571427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380-42E7-AC51-BD7F4435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936371"/>
        <c:axId val="640845654"/>
      </c:barChart>
      <c:catAx>
        <c:axId val="169593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845654"/>
        <c:crosses val="autoZero"/>
        <c:auto val="1"/>
        <c:lblAlgn val="ctr"/>
        <c:lblOffset val="100"/>
        <c:noMultiLvlLbl val="1"/>
      </c:catAx>
      <c:valAx>
        <c:axId val="640845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59363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N. Tickville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'North Tickville Site 1'!$B$24:$B$25</c:f>
              <c:strCache>
                <c:ptCount val="2"/>
                <c:pt idx="0">
                  <c:v>Relative Abundance 2019 North Tickville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1'!$B$26:$B$34</c:f>
              <c:numCache>
                <c:formatCode>General</c:formatCode>
                <c:ptCount val="9"/>
                <c:pt idx="0">
                  <c:v>30.76923076923077</c:v>
                </c:pt>
                <c:pt idx="1">
                  <c:v>0</c:v>
                </c:pt>
                <c:pt idx="2">
                  <c:v>23.076923076923077</c:v>
                </c:pt>
                <c:pt idx="3">
                  <c:v>0</c:v>
                </c:pt>
                <c:pt idx="4">
                  <c:v>7.6923076923076925</c:v>
                </c:pt>
                <c:pt idx="5">
                  <c:v>7.6923076923076925</c:v>
                </c:pt>
                <c:pt idx="6">
                  <c:v>30.76923076923077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39-465C-8397-88CE12A4548E}"/>
            </c:ext>
          </c:extLst>
        </c:ser>
        <c:ser>
          <c:idx val="1"/>
          <c:order val="1"/>
          <c:tx>
            <c:strRef>
              <c:f>'North Tickville Site 1'!$C$24:$C$25</c:f>
              <c:strCache>
                <c:ptCount val="2"/>
                <c:pt idx="0">
                  <c:v>Relative Abundance 2019 North Tickville</c:v>
                </c:pt>
                <c:pt idx="1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1'!$C$26:$C$34</c:f>
              <c:numCache>
                <c:formatCode>General</c:formatCode>
                <c:ptCount val="9"/>
                <c:pt idx="0">
                  <c:v>40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0</c:v>
                </c:pt>
                <c:pt idx="7">
                  <c:v>33.333333333333329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739-465C-8397-88CE12A4548E}"/>
            </c:ext>
          </c:extLst>
        </c:ser>
        <c:ser>
          <c:idx val="2"/>
          <c:order val="2"/>
          <c:tx>
            <c:strRef>
              <c:f>'North Tickville Site 1'!$D$24:$D$25</c:f>
              <c:strCache>
                <c:ptCount val="2"/>
                <c:pt idx="0">
                  <c:v>Relative Abundance 2019 North Tickville</c:v>
                </c:pt>
                <c:pt idx="1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1'!$D$26:$D$34</c:f>
              <c:numCache>
                <c:formatCode>General</c:formatCode>
                <c:ptCount val="9"/>
                <c:pt idx="0">
                  <c:v>27.777777777777779</c:v>
                </c:pt>
                <c:pt idx="1">
                  <c:v>0</c:v>
                </c:pt>
                <c:pt idx="2">
                  <c:v>11.111111111111111</c:v>
                </c:pt>
                <c:pt idx="3">
                  <c:v>0</c:v>
                </c:pt>
                <c:pt idx="4">
                  <c:v>33.333333333333329</c:v>
                </c:pt>
                <c:pt idx="5">
                  <c:v>22.222222222222221</c:v>
                </c:pt>
                <c:pt idx="6">
                  <c:v>0</c:v>
                </c:pt>
                <c:pt idx="7">
                  <c:v>144.44444444444443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739-465C-8397-88CE12A4548E}"/>
            </c:ext>
          </c:extLst>
        </c:ser>
        <c:ser>
          <c:idx val="3"/>
          <c:order val="3"/>
          <c:tx>
            <c:strRef>
              <c:f>'North Tickville Site 1'!$E$24:$E$25</c:f>
              <c:strCache>
                <c:ptCount val="2"/>
                <c:pt idx="0">
                  <c:v>Relative Abundance 2019 North Tickville</c:v>
                </c:pt>
                <c:pt idx="1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1'!$E$26:$E$34</c:f>
              <c:numCache>
                <c:formatCode>General</c:formatCode>
                <c:ptCount val="9"/>
                <c:pt idx="0">
                  <c:v>11.538461538461538</c:v>
                </c:pt>
                <c:pt idx="1">
                  <c:v>0</c:v>
                </c:pt>
                <c:pt idx="2">
                  <c:v>5.7692307692307692</c:v>
                </c:pt>
                <c:pt idx="3">
                  <c:v>1.9230769230769231</c:v>
                </c:pt>
                <c:pt idx="4">
                  <c:v>5.7692307692307692</c:v>
                </c:pt>
                <c:pt idx="5">
                  <c:v>3.8461538461538463</c:v>
                </c:pt>
                <c:pt idx="6">
                  <c:v>0</c:v>
                </c:pt>
                <c:pt idx="7">
                  <c:v>71.15384615384616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739-465C-8397-88CE12A4548E}"/>
            </c:ext>
          </c:extLst>
        </c:ser>
        <c:ser>
          <c:idx val="4"/>
          <c:order val="4"/>
          <c:tx>
            <c:strRef>
              <c:f>'North Tickville Site 1'!$F$24:$F$25</c:f>
              <c:strCache>
                <c:ptCount val="2"/>
                <c:pt idx="0">
                  <c:v>Relative Abundance 2019 North Tickville</c:v>
                </c:pt>
                <c:pt idx="1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1'!$A$26:$A$34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1'!$F$26:$F$34</c:f>
              <c:numCache>
                <c:formatCode>General</c:formatCode>
                <c:ptCount val="9"/>
                <c:pt idx="0">
                  <c:v>21.428571428571427</c:v>
                </c:pt>
                <c:pt idx="1">
                  <c:v>0</c:v>
                </c:pt>
                <c:pt idx="2">
                  <c:v>2.3809523809523809</c:v>
                </c:pt>
                <c:pt idx="3">
                  <c:v>2.3809523809523809</c:v>
                </c:pt>
                <c:pt idx="4">
                  <c:v>0</c:v>
                </c:pt>
                <c:pt idx="5">
                  <c:v>4.7619047619047619</c:v>
                </c:pt>
                <c:pt idx="6">
                  <c:v>0</c:v>
                </c:pt>
                <c:pt idx="7">
                  <c:v>66.666666666666657</c:v>
                </c:pt>
                <c:pt idx="8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739-465C-8397-88CE12A4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191799"/>
        <c:axId val="909792679"/>
      </c:barChart>
      <c:catAx>
        <c:axId val="186519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9792679"/>
        <c:crosses val="autoZero"/>
        <c:auto val="1"/>
        <c:lblAlgn val="ctr"/>
        <c:lblOffset val="100"/>
        <c:noMultiLvlLbl val="1"/>
      </c:catAx>
      <c:valAx>
        <c:axId val="909792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51917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Relative Abundance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1'!$K$24:$K$25</c:f>
              <c:strCache>
                <c:ptCount val="2"/>
                <c:pt idx="1">
                  <c:v>All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1'!$J$26:$J$34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</c:v>
                </c:pt>
                <c:pt idx="8">
                  <c:v>Jack Rabbit</c:v>
                </c:pt>
              </c:strCache>
            </c:strRef>
          </c:cat>
          <c:val>
            <c:numRef>
              <c:f>'North Tickville Site 1'!$K$26:$K$34</c:f>
              <c:numCache>
                <c:formatCode>General</c:formatCode>
                <c:ptCount val="9"/>
                <c:pt idx="0">
                  <c:v>18.292682926829269</c:v>
                </c:pt>
                <c:pt idx="1">
                  <c:v>0.6097560975609756</c:v>
                </c:pt>
                <c:pt idx="2">
                  <c:v>5.4878048780487809</c:v>
                </c:pt>
                <c:pt idx="3">
                  <c:v>1.2195121951219512</c:v>
                </c:pt>
                <c:pt idx="4">
                  <c:v>6.7073170731707323</c:v>
                </c:pt>
                <c:pt idx="5">
                  <c:v>6.0975609756097562</c:v>
                </c:pt>
                <c:pt idx="6">
                  <c:v>2.4390243902439024</c:v>
                </c:pt>
                <c:pt idx="7">
                  <c:v>58.536585365853654</c:v>
                </c:pt>
                <c:pt idx="8">
                  <c:v>0.6097560975609756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26-4703-B602-58C1CEB2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448352"/>
        <c:axId val="1189737509"/>
      </c:barChart>
      <c:catAx>
        <c:axId val="16194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737509"/>
        <c:crosses val="autoZero"/>
        <c:auto val="1"/>
        <c:lblAlgn val="ctr"/>
        <c:lblOffset val="100"/>
        <c:noMultiLvlLbl val="1"/>
      </c:catAx>
      <c:valAx>
        <c:axId val="1189737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94483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1'!$A$38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1'!$B$37:$F$37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1'!$B$38:$F$38</c:f>
              <c:numCache>
                <c:formatCode>General</c:formatCode>
                <c:ptCount val="5"/>
                <c:pt idx="0">
                  <c:v>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42-4626-A9D1-CF6DF5D2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805396"/>
        <c:axId val="1968281885"/>
      </c:barChart>
      <c:catAx>
        <c:axId val="1115805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281885"/>
        <c:crosses val="autoZero"/>
        <c:auto val="1"/>
        <c:lblAlgn val="ctr"/>
        <c:lblOffset val="100"/>
        <c:noMultiLvlLbl val="1"/>
      </c:catAx>
      <c:valAx>
        <c:axId val="1968281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58053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1'!$A$40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1'!$B$39:$F$39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1'!$B$40:$F$40</c:f>
              <c:numCache>
                <c:formatCode>General</c:formatCode>
                <c:ptCount val="5"/>
                <c:pt idx="0">
                  <c:v>23.076923076923077</c:v>
                </c:pt>
                <c:pt idx="1">
                  <c:v>0</c:v>
                </c:pt>
                <c:pt idx="2">
                  <c:v>11.111111111111111</c:v>
                </c:pt>
                <c:pt idx="3">
                  <c:v>5.7692307692307692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E0-4120-946C-20BD4652D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867676"/>
        <c:axId val="1752509304"/>
      </c:barChart>
      <c:catAx>
        <c:axId val="1049867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509304"/>
        <c:crosses val="autoZero"/>
        <c:auto val="1"/>
        <c:lblAlgn val="ctr"/>
        <c:lblOffset val="100"/>
        <c:noMultiLvlLbl val="1"/>
      </c:catAx>
      <c:valAx>
        <c:axId val="1752509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98676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1'!$A$42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1'!$B$41:$F$41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1.9230769230769231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5C-437F-8F91-250E9E1EA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697311"/>
        <c:axId val="148760375"/>
      </c:barChart>
      <c:catAx>
        <c:axId val="64869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760375"/>
        <c:crosses val="autoZero"/>
        <c:auto val="1"/>
        <c:lblAlgn val="ctr"/>
        <c:lblOffset val="100"/>
        <c:noMultiLvlLbl val="1"/>
      </c:catAx>
      <c:valAx>
        <c:axId val="148760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6973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1'!$H$42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1'!$I$41:$N$41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1'!$I$42:$N$42</c:f>
              <c:numCache>
                <c:formatCode>General</c:formatCode>
                <c:ptCount val="6"/>
                <c:pt idx="0">
                  <c:v>10.256410256410255</c:v>
                </c:pt>
                <c:pt idx="1">
                  <c:v>0</c:v>
                </c:pt>
                <c:pt idx="2">
                  <c:v>39.024390243902438</c:v>
                </c:pt>
                <c:pt idx="3">
                  <c:v>225</c:v>
                </c:pt>
                <c:pt idx="4">
                  <c:v>68.421052631578945</c:v>
                </c:pt>
                <c:pt idx="5">
                  <c:v>6.666666666666667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40-4154-B0E5-8381824A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963763"/>
        <c:axId val="125109885"/>
      </c:barChart>
      <c:catAx>
        <c:axId val="14419637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109885"/>
        <c:crosses val="autoZero"/>
        <c:auto val="1"/>
        <c:lblAlgn val="ctr"/>
        <c:lblOffset val="100"/>
        <c:noMultiLvlLbl val="1"/>
      </c:catAx>
      <c:valAx>
        <c:axId val="12510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19637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1'!$A$44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1'!$B$43:$F$43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1'!$B$44:$F$44</c:f>
              <c:numCache>
                <c:formatCode>General</c:formatCode>
                <c:ptCount val="5"/>
                <c:pt idx="0">
                  <c:v>7.6923076923076925</c:v>
                </c:pt>
                <c:pt idx="1">
                  <c:v>6.666666666666667</c:v>
                </c:pt>
                <c:pt idx="2">
                  <c:v>33.333333333333329</c:v>
                </c:pt>
                <c:pt idx="3">
                  <c:v>5.7692307692307692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3A-407D-BDC6-00C06798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513262"/>
        <c:axId val="70682035"/>
      </c:barChart>
      <c:catAx>
        <c:axId val="638513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82035"/>
        <c:crosses val="autoZero"/>
        <c:auto val="1"/>
        <c:lblAlgn val="ctr"/>
        <c:lblOffset val="100"/>
        <c:noMultiLvlLbl val="1"/>
      </c:catAx>
      <c:valAx>
        <c:axId val="70682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851326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1'!$A$46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1'!$B$45:$F$45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1'!$B$46:$F$46</c:f>
              <c:numCache>
                <c:formatCode>General</c:formatCode>
                <c:ptCount val="5"/>
                <c:pt idx="0">
                  <c:v>7.6923076923076925</c:v>
                </c:pt>
                <c:pt idx="1">
                  <c:v>6.666666666666667</c:v>
                </c:pt>
                <c:pt idx="2">
                  <c:v>22.222222222222221</c:v>
                </c:pt>
                <c:pt idx="3">
                  <c:v>3.8461538461538463</c:v>
                </c:pt>
                <c:pt idx="4">
                  <c:v>4.7619047619047619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2B-405A-B3BE-CCEF1E78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69900"/>
        <c:axId val="701034272"/>
      </c:barChart>
      <c:catAx>
        <c:axId val="601969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034272"/>
        <c:crosses val="autoZero"/>
        <c:auto val="1"/>
        <c:lblAlgn val="ctr"/>
        <c:lblOffset val="100"/>
        <c:noMultiLvlLbl val="1"/>
      </c:catAx>
      <c:valAx>
        <c:axId val="70103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19699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Chipmunk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1'!$A$48</c:f>
              <c:strCache>
                <c:ptCount val="1"/>
                <c:pt idx="0">
                  <c:v>Chipmunk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1'!$B$47:$F$47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1'!$B$48:$F$48</c:f>
              <c:numCache>
                <c:formatCode>General</c:formatCode>
                <c:ptCount val="5"/>
                <c:pt idx="0">
                  <c:v>30.76923076923077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11-4EEB-817B-6487734B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4356630"/>
        <c:axId val="1140162794"/>
      </c:barChart>
      <c:catAx>
        <c:axId val="584356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0162794"/>
        <c:crosses val="autoZero"/>
        <c:auto val="1"/>
        <c:lblAlgn val="ctr"/>
        <c:lblOffset val="100"/>
        <c:noMultiLvlLbl val="1"/>
      </c:catAx>
      <c:valAx>
        <c:axId val="1140162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3566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1'!$A$50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1'!$B$49:$F$49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1'!$B$50:$F$50</c:f>
              <c:numCache>
                <c:formatCode>General</c:formatCode>
                <c:ptCount val="5"/>
                <c:pt idx="0">
                  <c:v>0</c:v>
                </c:pt>
                <c:pt idx="1">
                  <c:v>33.333333333333329</c:v>
                </c:pt>
                <c:pt idx="2">
                  <c:v>144.44444444444443</c:v>
                </c:pt>
                <c:pt idx="3">
                  <c:v>71.15384615384616</c:v>
                </c:pt>
                <c:pt idx="4">
                  <c:v>66.666666666666657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F4-412A-9816-74E7D3F4A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803555"/>
        <c:axId val="1168657360"/>
      </c:barChart>
      <c:catAx>
        <c:axId val="127980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657360"/>
        <c:crosses val="autoZero"/>
        <c:auto val="1"/>
        <c:lblAlgn val="ctr"/>
        <c:lblOffset val="100"/>
        <c:noMultiLvlLbl val="1"/>
      </c:catAx>
      <c:valAx>
        <c:axId val="1168657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8035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 Rabbit RA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Tickville Site 1'!$A$52</c:f>
              <c:strCache>
                <c:ptCount val="1"/>
                <c:pt idx="0">
                  <c:v>Jack Rabbit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Tickville Site 1'!$B$51:$F$51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'North Tickville Site 1'!$B$52:$F$52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2.3809523809523809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A6-4C79-8567-8DC0C231E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01382"/>
        <c:axId val="645281064"/>
      </c:barChart>
      <c:catAx>
        <c:axId val="60680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281064"/>
        <c:crosses val="autoZero"/>
        <c:auto val="1"/>
        <c:lblAlgn val="ctr"/>
        <c:lblOffset val="100"/>
        <c:noMultiLvlLbl val="1"/>
      </c:catAx>
      <c:valAx>
        <c:axId val="645281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68013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Relative Abundance South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3'!$P$1:$P$2</c:f>
              <c:strCache>
                <c:ptCount val="2"/>
                <c:pt idx="0">
                  <c:v>Relative Abundance 2019 South Tickville</c:v>
                </c:pt>
                <c:pt idx="1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3'!$P$3:$P$10</c:f>
              <c:numCache>
                <c:formatCode>General</c:formatCode>
                <c:ptCount val="8"/>
                <c:pt idx="0">
                  <c:v>66.666666666666657</c:v>
                </c:pt>
                <c:pt idx="1">
                  <c:v>0</c:v>
                </c:pt>
                <c:pt idx="2">
                  <c:v>16.666666666666664</c:v>
                </c:pt>
                <c:pt idx="3">
                  <c:v>0</c:v>
                </c:pt>
                <c:pt idx="4">
                  <c:v>8.3333333333333321</c:v>
                </c:pt>
                <c:pt idx="5">
                  <c:v>8.3333333333333321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10-45ED-953C-38657FBFA0A1}"/>
            </c:ext>
          </c:extLst>
        </c:ser>
        <c:ser>
          <c:idx val="1"/>
          <c:order val="1"/>
          <c:tx>
            <c:strRef>
              <c:f>'South Tickville Site 3'!$Q$1:$Q$2</c:f>
              <c:strCache>
                <c:ptCount val="2"/>
                <c:pt idx="0">
                  <c:v>Relative Abundance 2019 South Tickville</c:v>
                </c:pt>
                <c:pt idx="1">
                  <c:v>July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3'!$Q$3:$Q$10</c:f>
              <c:numCache>
                <c:formatCode>General</c:formatCode>
                <c:ptCount val="8"/>
                <c:pt idx="0">
                  <c:v>3.7735849056603774</c:v>
                </c:pt>
                <c:pt idx="1">
                  <c:v>0</c:v>
                </c:pt>
                <c:pt idx="2">
                  <c:v>5.6603773584905666</c:v>
                </c:pt>
                <c:pt idx="3">
                  <c:v>0</c:v>
                </c:pt>
                <c:pt idx="4">
                  <c:v>3.7735849056603774</c:v>
                </c:pt>
                <c:pt idx="5">
                  <c:v>5.6603773584905666</c:v>
                </c:pt>
                <c:pt idx="6">
                  <c:v>0</c:v>
                </c:pt>
                <c:pt idx="7">
                  <c:v>81.132075471698116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210-45ED-953C-38657FBFA0A1}"/>
            </c:ext>
          </c:extLst>
        </c:ser>
        <c:ser>
          <c:idx val="2"/>
          <c:order val="2"/>
          <c:tx>
            <c:strRef>
              <c:f>'South Tickville Site 3'!$R$1:$R$2</c:f>
              <c:strCache>
                <c:ptCount val="2"/>
                <c:pt idx="0">
                  <c:v>Relative Abundance 2019 South Tickville</c:v>
                </c:pt>
                <c:pt idx="1">
                  <c:v>August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3'!$R$3:$R$10</c:f>
              <c:numCache>
                <c:formatCode>General</c:formatCode>
                <c:ptCount val="8"/>
                <c:pt idx="0">
                  <c:v>10.44776119402985</c:v>
                </c:pt>
                <c:pt idx="1">
                  <c:v>0</c:v>
                </c:pt>
                <c:pt idx="2">
                  <c:v>1.4925373134328357</c:v>
                </c:pt>
                <c:pt idx="3">
                  <c:v>0</c:v>
                </c:pt>
                <c:pt idx="4">
                  <c:v>0</c:v>
                </c:pt>
                <c:pt idx="5">
                  <c:v>5.9701492537313428</c:v>
                </c:pt>
                <c:pt idx="6">
                  <c:v>0</c:v>
                </c:pt>
                <c:pt idx="7">
                  <c:v>82.089552238805979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210-45ED-953C-38657FBFA0A1}"/>
            </c:ext>
          </c:extLst>
        </c:ser>
        <c:ser>
          <c:idx val="3"/>
          <c:order val="3"/>
          <c:tx>
            <c:strRef>
              <c:f>'South Tickville Site 3'!$S$1:$S$2</c:f>
              <c:strCache>
                <c:ptCount val="2"/>
                <c:pt idx="0">
                  <c:v>Relative Abundance 2019 South Tickville</c:v>
                </c:pt>
                <c:pt idx="1">
                  <c:v>September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3'!$S$3:$S$10</c:f>
              <c:numCache>
                <c:formatCode>General</c:formatCode>
                <c:ptCount val="8"/>
                <c:pt idx="0">
                  <c:v>3.4482758620689653</c:v>
                </c:pt>
                <c:pt idx="1">
                  <c:v>0</c:v>
                </c:pt>
                <c:pt idx="2">
                  <c:v>5.1724137931034484</c:v>
                </c:pt>
                <c:pt idx="3">
                  <c:v>0</c:v>
                </c:pt>
                <c:pt idx="4">
                  <c:v>1.7241379310344827</c:v>
                </c:pt>
                <c:pt idx="5">
                  <c:v>0</c:v>
                </c:pt>
                <c:pt idx="6">
                  <c:v>0</c:v>
                </c:pt>
                <c:pt idx="7">
                  <c:v>89.65517241379311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210-45ED-953C-38657FBFA0A1}"/>
            </c:ext>
          </c:extLst>
        </c:ser>
        <c:ser>
          <c:idx val="4"/>
          <c:order val="4"/>
          <c:tx>
            <c:strRef>
              <c:f>'South Tickville Site 3'!$T$1:$T$2</c:f>
              <c:strCache>
                <c:ptCount val="2"/>
                <c:pt idx="0">
                  <c:v>Relative Abundance 2019 South Tickville</c:v>
                </c:pt>
                <c:pt idx="1">
                  <c:v>September</c:v>
                </c:pt>
              </c:strCache>
            </c:strRef>
          </c:tx>
          <c:invertIfNegative val="1"/>
          <c:cat>
            <c:strRef>
              <c:f>'South Tickville Site 3'!$O$3:$O$10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3'!$T$3:$T$10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0210-45ED-953C-38657FBF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334279"/>
        <c:axId val="1418048835"/>
      </c:barChart>
      <c:catAx>
        <c:axId val="1898334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048835"/>
        <c:crosses val="autoZero"/>
        <c:auto val="1"/>
        <c:lblAlgn val="ctr"/>
        <c:lblOffset val="100"/>
        <c:noMultiLvlLbl val="1"/>
      </c:catAx>
      <c:valAx>
        <c:axId val="141804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83342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Species Relative Abundance South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3'!$B$21</c:f>
              <c:strCache>
                <c:ptCount val="1"/>
                <c:pt idx="0">
                  <c:v>Overall RA %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3'!$A$22:$A$29</c:f>
              <c:strCache>
                <c:ptCount val="8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Cows</c:v>
                </c:pt>
              </c:strCache>
            </c:strRef>
          </c:cat>
          <c:val>
            <c:numRef>
              <c:f>'South Tickville Site 3'!$B$22:$B$29</c:f>
              <c:numCache>
                <c:formatCode>General</c:formatCode>
                <c:ptCount val="8"/>
                <c:pt idx="0">
                  <c:v>10</c:v>
                </c:pt>
                <c:pt idx="1">
                  <c:v>0</c:v>
                </c:pt>
                <c:pt idx="2">
                  <c:v>4.7368421052631584</c:v>
                </c:pt>
                <c:pt idx="3">
                  <c:v>0</c:v>
                </c:pt>
                <c:pt idx="4">
                  <c:v>2.1052631578947367</c:v>
                </c:pt>
                <c:pt idx="5">
                  <c:v>4.2105263157894735</c:v>
                </c:pt>
                <c:pt idx="6">
                  <c:v>0</c:v>
                </c:pt>
                <c:pt idx="7">
                  <c:v>78.94736842105263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00-4B98-8DEB-469747D6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565281"/>
        <c:axId val="1841459046"/>
      </c:barChart>
      <c:catAx>
        <c:axId val="664565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1459046"/>
        <c:crosses val="autoZero"/>
        <c:auto val="1"/>
        <c:lblAlgn val="ctr"/>
        <c:lblOffset val="100"/>
        <c:noMultiLvlLbl val="1"/>
      </c:catAx>
      <c:valAx>
        <c:axId val="1841459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45652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N.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3'!$B$3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F5-4BD2-B1CF-111F04D5DAFB}"/>
            </c:ext>
          </c:extLst>
        </c:ser>
        <c:ser>
          <c:idx val="1"/>
          <c:order val="1"/>
          <c:tx>
            <c:strRef>
              <c:f>'South Tickville Site 3'!$C$2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3'!$C$3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EF5-4BD2-B1CF-111F04D5DAFB}"/>
            </c:ext>
          </c:extLst>
        </c:ser>
        <c:ser>
          <c:idx val="2"/>
          <c:order val="2"/>
          <c:tx>
            <c:strRef>
              <c:f>'South Tickville Site 3'!$D$2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3'!$D$3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EF5-4BD2-B1CF-111F04D5DAFB}"/>
            </c:ext>
          </c:extLst>
        </c:ser>
        <c:ser>
          <c:idx val="3"/>
          <c:order val="3"/>
          <c:tx>
            <c:strRef>
              <c:f>'South Tickville Site 3'!$E$2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3'!$E$3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EF5-4BD2-B1CF-111F04D5DAFB}"/>
            </c:ext>
          </c:extLst>
        </c:ser>
        <c:ser>
          <c:idx val="4"/>
          <c:order val="4"/>
          <c:tx>
            <c:strRef>
              <c:f>'South Tickville Site 3'!$F$2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3'!$A$3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'South Tickville Site 3'!$F$3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5-4BD2-B1CF-111F04D5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594344"/>
        <c:axId val="853116989"/>
      </c:barChart>
      <c:catAx>
        <c:axId val="20655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3116989"/>
        <c:crosses val="autoZero"/>
        <c:auto val="1"/>
        <c:lblAlgn val="ctr"/>
        <c:lblOffset val="100"/>
        <c:noMultiLvlLbl val="1"/>
      </c:catAx>
      <c:valAx>
        <c:axId val="85311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55943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S. Tickville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3'!$B$35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8F-4564-BA79-37ADAF5D8FE7}"/>
            </c:ext>
          </c:extLst>
        </c:ser>
        <c:ser>
          <c:idx val="1"/>
          <c:order val="1"/>
          <c:tx>
            <c:strRef>
              <c:f>'South Tickville Site 3'!$C$35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3'!$C$36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8F-4564-BA79-37ADAF5D8FE7}"/>
            </c:ext>
          </c:extLst>
        </c:ser>
        <c:ser>
          <c:idx val="2"/>
          <c:order val="2"/>
          <c:tx>
            <c:strRef>
              <c:f>'South Tickville Site 3'!$D$35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3'!$D$36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8F-4564-BA79-37ADAF5D8FE7}"/>
            </c:ext>
          </c:extLst>
        </c:ser>
        <c:ser>
          <c:idx val="3"/>
          <c:order val="3"/>
          <c:tx>
            <c:strRef>
              <c:f>'South Tickville Site 3'!$E$35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3'!$E$36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8F-4564-BA79-37ADAF5D8FE7}"/>
            </c:ext>
          </c:extLst>
        </c:ser>
        <c:ser>
          <c:idx val="4"/>
          <c:order val="4"/>
          <c:tx>
            <c:strRef>
              <c:f>'South Tickville Site 3'!$F$35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3'!$A$36</c:f>
              <c:strCache>
                <c:ptCount val="1"/>
                <c:pt idx="0">
                  <c:v>Raccoon</c:v>
                </c:pt>
              </c:strCache>
            </c:strRef>
          </c:cat>
          <c:val>
            <c:numRef>
              <c:f>'South Tickville Site 3'!$F$36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F-4564-BA79-37ADAF5D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955434"/>
        <c:axId val="842057194"/>
      </c:barChart>
      <c:catAx>
        <c:axId val="137495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2057194"/>
        <c:crosses val="autoZero"/>
        <c:auto val="1"/>
        <c:lblAlgn val="ctr"/>
        <c:lblOffset val="100"/>
        <c:noMultiLvlLbl val="1"/>
      </c:catAx>
      <c:valAx>
        <c:axId val="842057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95543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3'!$B$39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13-4650-AD3E-12F6ED2344D0}"/>
            </c:ext>
          </c:extLst>
        </c:ser>
        <c:ser>
          <c:idx val="1"/>
          <c:order val="1"/>
          <c:tx>
            <c:strRef>
              <c:f>'South Tickville Site 3'!$C$39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3'!$C$40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A13-4650-AD3E-12F6ED2344D0}"/>
            </c:ext>
          </c:extLst>
        </c:ser>
        <c:ser>
          <c:idx val="2"/>
          <c:order val="2"/>
          <c:tx>
            <c:strRef>
              <c:f>'South Tickville Site 3'!$D$39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3'!$D$40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A13-4650-AD3E-12F6ED2344D0}"/>
            </c:ext>
          </c:extLst>
        </c:ser>
        <c:ser>
          <c:idx val="3"/>
          <c:order val="3"/>
          <c:tx>
            <c:strRef>
              <c:f>'South Tickville Site 3'!$E$39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A13-4650-AD3E-12F6ED2344D0}"/>
            </c:ext>
          </c:extLst>
        </c:ser>
        <c:ser>
          <c:idx val="4"/>
          <c:order val="4"/>
          <c:tx>
            <c:strRef>
              <c:f>'South Tickville Site 3'!$F$39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3'!$A$40</c:f>
              <c:strCache>
                <c:ptCount val="1"/>
                <c:pt idx="0">
                  <c:v>Squirrel</c:v>
                </c:pt>
              </c:strCache>
            </c:strRef>
          </c:cat>
          <c:val>
            <c:numRef>
              <c:f>'South Tickville Site 3'!$F$40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3-4650-AD3E-12F6ED23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99504"/>
        <c:axId val="1101924593"/>
      </c:barChart>
      <c:catAx>
        <c:axId val="4937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1924593"/>
        <c:crosses val="autoZero"/>
        <c:auto val="1"/>
        <c:lblAlgn val="ctr"/>
        <c:lblOffset val="100"/>
        <c:noMultiLvlLbl val="1"/>
      </c:catAx>
      <c:valAx>
        <c:axId val="110192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379950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Bobcat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1'!$H$45</c:f>
              <c:strCache>
                <c:ptCount val="1"/>
                <c:pt idx="0">
                  <c:v>Bobcat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1'!$I$44:$N$44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1'!$I$45:$N$45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5.2631578947368416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C8-45F9-831C-8196CBBC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03413"/>
        <c:axId val="26002946"/>
      </c:barChart>
      <c:catAx>
        <c:axId val="106203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002946"/>
        <c:crosses val="autoZero"/>
        <c:auto val="1"/>
        <c:lblAlgn val="ctr"/>
        <c:lblOffset val="100"/>
        <c:noMultiLvlLbl val="1"/>
      </c:catAx>
      <c:valAx>
        <c:axId val="26002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2034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3'!$B$41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81-45EC-8544-322213E1C421}"/>
            </c:ext>
          </c:extLst>
        </c:ser>
        <c:ser>
          <c:idx val="1"/>
          <c:order val="1"/>
          <c:tx>
            <c:strRef>
              <c:f>'South Tickville Site 3'!$C$41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3'!$C$42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81-45EC-8544-322213E1C421}"/>
            </c:ext>
          </c:extLst>
        </c:ser>
        <c:ser>
          <c:idx val="2"/>
          <c:order val="2"/>
          <c:tx>
            <c:strRef>
              <c:f>'South Tickville Site 3'!$D$41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3'!$D$42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F81-45EC-8544-322213E1C421}"/>
            </c:ext>
          </c:extLst>
        </c:ser>
        <c:ser>
          <c:idx val="3"/>
          <c:order val="3"/>
          <c:tx>
            <c:strRef>
              <c:f>'South Tickville Site 3'!$E$41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3'!$E$42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F81-45EC-8544-322213E1C421}"/>
            </c:ext>
          </c:extLst>
        </c:ser>
        <c:ser>
          <c:idx val="4"/>
          <c:order val="4"/>
          <c:tx>
            <c:strRef>
              <c:f>'South Tickville Site 3'!$F$41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3'!$A$42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'South Tickville Site 3'!$F$42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1-45EC-8544-322213E1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05588"/>
        <c:axId val="1189905767"/>
      </c:barChart>
      <c:catAx>
        <c:axId val="1849905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905767"/>
        <c:crosses val="autoZero"/>
        <c:auto val="1"/>
        <c:lblAlgn val="ctr"/>
        <c:lblOffset val="100"/>
        <c:noMultiLvlLbl val="1"/>
      </c:catAx>
      <c:valAx>
        <c:axId val="1189905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055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Cow Relative Abundance S. Tickville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'South Tickville Site 3'!$B$43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7F-449D-86A3-54AA661CAEC5}"/>
            </c:ext>
          </c:extLst>
        </c:ser>
        <c:ser>
          <c:idx val="1"/>
          <c:order val="1"/>
          <c:tx>
            <c:strRef>
              <c:f>'South Tickville Site 3'!$C$43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3'!$C$44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7F-449D-86A3-54AA661CAEC5}"/>
            </c:ext>
          </c:extLst>
        </c:ser>
        <c:ser>
          <c:idx val="2"/>
          <c:order val="2"/>
          <c:tx>
            <c:strRef>
              <c:f>'South Tickville Site 3'!$D$43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3'!$D$44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37F-449D-86A3-54AA661CAEC5}"/>
            </c:ext>
          </c:extLst>
        </c:ser>
        <c:ser>
          <c:idx val="3"/>
          <c:order val="3"/>
          <c:tx>
            <c:strRef>
              <c:f>'South Tickville Site 3'!$E$43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3'!$E$44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37F-449D-86A3-54AA661CAEC5}"/>
            </c:ext>
          </c:extLst>
        </c:ser>
        <c:ser>
          <c:idx val="4"/>
          <c:order val="4"/>
          <c:tx>
            <c:strRef>
              <c:f>'South Tickville Site 3'!$F$43</c:f>
              <c:strCache>
                <c:ptCount val="1"/>
                <c:pt idx="0">
                  <c:v>Sept</c:v>
                </c:pt>
              </c:strCache>
            </c:strRef>
          </c:tx>
          <c:invertIfNegative val="1"/>
          <c:cat>
            <c:strRef>
              <c:f>'South Tickville Site 3'!$A$44</c:f>
              <c:strCache>
                <c:ptCount val="1"/>
                <c:pt idx="0">
                  <c:v>Cows</c:v>
                </c:pt>
              </c:strCache>
            </c:strRef>
          </c:cat>
          <c:val>
            <c:numRef>
              <c:f>'South Tickville Site 3'!$F$44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F-449D-86A3-54AA661C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436664"/>
        <c:axId val="305967057"/>
      </c:barChart>
      <c:catAx>
        <c:axId val="38543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5967057"/>
        <c:crosses val="autoZero"/>
        <c:auto val="1"/>
        <c:lblAlgn val="ctr"/>
        <c:lblOffset val="100"/>
        <c:noMultiLvlLbl val="1"/>
      </c:catAx>
      <c:valAx>
        <c:axId val="30596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43666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May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Tickville!$B$18:$B$26</c:f>
              <c:numCache>
                <c:formatCode>General</c:formatCode>
                <c:ptCount val="9"/>
                <c:pt idx="0">
                  <c:v>50</c:v>
                </c:pt>
                <c:pt idx="1">
                  <c:v>0</c:v>
                </c:pt>
                <c:pt idx="2">
                  <c:v>20.833333333333336</c:v>
                </c:pt>
                <c:pt idx="3">
                  <c:v>0</c:v>
                </c:pt>
                <c:pt idx="4">
                  <c:v>8.3333333333333321</c:v>
                </c:pt>
                <c:pt idx="5">
                  <c:v>4.1666666666666661</c:v>
                </c:pt>
                <c:pt idx="6">
                  <c:v>16.666666666666664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5E-41DE-9C18-F8F348B46D7B}"/>
            </c:ext>
          </c:extLst>
        </c:ser>
        <c:ser>
          <c:idx val="1"/>
          <c:order val="1"/>
          <c:tx>
            <c:v>Jun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Tickville!$C$18:$C$26</c:f>
              <c:numCache>
                <c:formatCode>General</c:formatCode>
                <c:ptCount val="9"/>
                <c:pt idx="0">
                  <c:v>40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0</c:v>
                </c:pt>
                <c:pt idx="7">
                  <c:v>33.333333333333329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65E-41DE-9C18-F8F348B46D7B}"/>
            </c:ext>
          </c:extLst>
        </c:ser>
        <c:ser>
          <c:idx val="2"/>
          <c:order val="2"/>
          <c:tx>
            <c:v>Jul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Tickville!$D$18:$D$26</c:f>
              <c:numCache>
                <c:formatCode>General</c:formatCode>
                <c:ptCount val="9"/>
                <c:pt idx="0">
                  <c:v>4.4117647058823533</c:v>
                </c:pt>
                <c:pt idx="1">
                  <c:v>0</c:v>
                </c:pt>
                <c:pt idx="2">
                  <c:v>5.8823529411764701</c:v>
                </c:pt>
                <c:pt idx="3">
                  <c:v>0</c:v>
                </c:pt>
                <c:pt idx="4">
                  <c:v>10.294117647058822</c:v>
                </c:pt>
                <c:pt idx="5">
                  <c:v>7.3529411764705888</c:v>
                </c:pt>
                <c:pt idx="6">
                  <c:v>0</c:v>
                </c:pt>
                <c:pt idx="7">
                  <c:v>72.058823529411768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65E-41DE-9C18-F8F348B46D7B}"/>
            </c:ext>
          </c:extLst>
        </c:ser>
        <c:ser>
          <c:idx val="3"/>
          <c:order val="3"/>
          <c:tx>
            <c:v>Aug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Tickville!$E$18:$E$26</c:f>
              <c:numCache>
                <c:formatCode>General</c:formatCode>
                <c:ptCount val="9"/>
                <c:pt idx="0">
                  <c:v>10.92436974789916</c:v>
                </c:pt>
                <c:pt idx="1">
                  <c:v>0</c:v>
                </c:pt>
                <c:pt idx="2">
                  <c:v>3.3613445378151261</c:v>
                </c:pt>
                <c:pt idx="3">
                  <c:v>0.84033613445378152</c:v>
                </c:pt>
                <c:pt idx="4">
                  <c:v>2.5210084033613445</c:v>
                </c:pt>
                <c:pt idx="5">
                  <c:v>5.0420168067226889</c:v>
                </c:pt>
                <c:pt idx="6">
                  <c:v>0</c:v>
                </c:pt>
                <c:pt idx="7">
                  <c:v>77.310924369747909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65E-41DE-9C18-F8F348B46D7B}"/>
            </c:ext>
          </c:extLst>
        </c:ser>
        <c:ser>
          <c:idx val="4"/>
          <c:order val="4"/>
          <c:tx>
            <c:v>Sept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Tickville!$F$18:$F$26</c:f>
              <c:numCache>
                <c:formatCode>General</c:formatCode>
                <c:ptCount val="9"/>
                <c:pt idx="0">
                  <c:v>11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80</c:v>
                </c:pt>
                <c:pt idx="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65E-41DE-9C18-F8F348B4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885892"/>
        <c:axId val="1090464048"/>
      </c:barChart>
      <c:catAx>
        <c:axId val="757885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Species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90464048"/>
        <c:crosses val="autoZero"/>
        <c:auto val="1"/>
        <c:lblAlgn val="ctr"/>
        <c:lblOffset val="100"/>
        <c:noMultiLvlLbl val="1"/>
      </c:catAx>
      <c:valAx>
        <c:axId val="1090464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7578858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Times New Roman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Deer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Tickville!$B$18:$F$18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4.4117647058823533</c:v>
                </c:pt>
                <c:pt idx="3">
                  <c:v>10.92436974789916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DE-4182-BCB1-A41953EC3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411745"/>
        <c:axId val="1824647445"/>
      </c:barChart>
      <c:catAx>
        <c:axId val="1769411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24647445"/>
        <c:crosses val="autoZero"/>
        <c:auto val="1"/>
        <c:lblAlgn val="ctr"/>
        <c:lblOffset val="100"/>
        <c:noMultiLvlLbl val="1"/>
      </c:catAx>
      <c:valAx>
        <c:axId val="182464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76941174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Bobcat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Tickville!$B$19:$F$19</c:f>
              <c:numCache>
                <c:formatCode>General</c:formatCode>
                <c:ptCount val="5"/>
                <c:pt idx="0">
                  <c:v>0</c:v>
                </c:pt>
                <c:pt idx="1">
                  <c:v>6.666666666666667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06-4787-BAD3-EF740B3B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187793"/>
        <c:axId val="2108729194"/>
      </c:barChart>
      <c:catAx>
        <c:axId val="147218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108729194"/>
        <c:crosses val="autoZero"/>
        <c:auto val="1"/>
        <c:lblAlgn val="ctr"/>
        <c:lblOffset val="100"/>
        <c:noMultiLvlLbl val="1"/>
      </c:catAx>
      <c:valAx>
        <c:axId val="2108729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47218779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Racoon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Tickville!$B$20:$F$20</c:f>
              <c:numCache>
                <c:formatCode>General</c:formatCode>
                <c:ptCount val="5"/>
                <c:pt idx="0">
                  <c:v>20.833333333333336</c:v>
                </c:pt>
                <c:pt idx="1">
                  <c:v>0</c:v>
                </c:pt>
                <c:pt idx="2">
                  <c:v>5.8823529411764701</c:v>
                </c:pt>
                <c:pt idx="3">
                  <c:v>3.3613445378151261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68-4B8E-BB04-D74AAEB4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529366"/>
        <c:axId val="1301419480"/>
      </c:barChart>
      <c:catAx>
        <c:axId val="154752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301419480"/>
        <c:crosses val="autoZero"/>
        <c:auto val="1"/>
        <c:lblAlgn val="ctr"/>
        <c:lblOffset val="100"/>
        <c:noMultiLvlLbl val="1"/>
      </c:catAx>
      <c:valAx>
        <c:axId val="1301419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5475293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Rock Squirrel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Tickville!$B$22:$F$22</c:f>
              <c:numCache>
                <c:formatCode>General</c:formatCode>
                <c:ptCount val="5"/>
                <c:pt idx="0">
                  <c:v>8.3333333333333321</c:v>
                </c:pt>
                <c:pt idx="1">
                  <c:v>6.666666666666667</c:v>
                </c:pt>
                <c:pt idx="2">
                  <c:v>10.294117647058822</c:v>
                </c:pt>
                <c:pt idx="3">
                  <c:v>2.5210084033613445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BD-4312-BEA3-E0981E4A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034560"/>
        <c:axId val="448497776"/>
      </c:barChart>
      <c:catAx>
        <c:axId val="100303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448497776"/>
        <c:crosses val="autoZero"/>
        <c:auto val="1"/>
        <c:lblAlgn val="ctr"/>
        <c:lblOffset val="100"/>
        <c:noMultiLvlLbl val="1"/>
      </c:catAx>
      <c:valAx>
        <c:axId val="448497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030345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Coyote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Tickville!$B$23:$F$23</c:f>
              <c:numCache>
                <c:formatCode>General</c:formatCode>
                <c:ptCount val="5"/>
                <c:pt idx="0">
                  <c:v>4.1666666666666661</c:v>
                </c:pt>
                <c:pt idx="1">
                  <c:v>6.666666666666667</c:v>
                </c:pt>
                <c:pt idx="2">
                  <c:v>7.3529411764705888</c:v>
                </c:pt>
                <c:pt idx="3">
                  <c:v>5.0420168067226889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6F-456F-97CB-4B42F10A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4096"/>
        <c:axId val="1580983943"/>
      </c:barChart>
      <c:catAx>
        <c:axId val="4941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580983943"/>
        <c:crosses val="autoZero"/>
        <c:auto val="1"/>
        <c:lblAlgn val="ctr"/>
        <c:lblOffset val="100"/>
        <c:noMultiLvlLbl val="1"/>
      </c:catAx>
      <c:valAx>
        <c:axId val="1580983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4941040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Chipmunk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Tickville!$B$24:$F$24</c:f>
              <c:numCache>
                <c:formatCode>General</c:formatCode>
                <c:ptCount val="5"/>
                <c:pt idx="0">
                  <c:v>16.666666666666664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9E-43FD-B65C-0691B870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598868"/>
        <c:axId val="589240073"/>
      </c:barChart>
      <c:catAx>
        <c:axId val="1866598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589240073"/>
        <c:crosses val="autoZero"/>
        <c:auto val="1"/>
        <c:lblAlgn val="ctr"/>
        <c:lblOffset val="100"/>
        <c:noMultiLvlLbl val="1"/>
      </c:catAx>
      <c:valAx>
        <c:axId val="58924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8665988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Domestic Cattle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Tickville!$B$25:$F$25</c:f>
              <c:numCache>
                <c:formatCode>General</c:formatCode>
                <c:ptCount val="5"/>
                <c:pt idx="0">
                  <c:v>0</c:v>
                </c:pt>
                <c:pt idx="1">
                  <c:v>33.333333333333329</c:v>
                </c:pt>
                <c:pt idx="2">
                  <c:v>72.058823529411768</c:v>
                </c:pt>
                <c:pt idx="3">
                  <c:v>77.310924369747909</c:v>
                </c:pt>
                <c:pt idx="4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14-4D8B-A1CE-CF63AE17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308328"/>
        <c:axId val="1430910344"/>
      </c:barChart>
      <c:catAx>
        <c:axId val="8483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430910344"/>
        <c:crosses val="autoZero"/>
        <c:auto val="1"/>
        <c:lblAlgn val="ctr"/>
        <c:lblOffset val="100"/>
        <c:noMultiLvlLbl val="1"/>
      </c:catAx>
      <c:valAx>
        <c:axId val="1430910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848308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Raccoon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1'!$H$48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1'!$I$47:$N$47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1'!$I$48:$N$48</c:f>
              <c:numCache>
                <c:formatCode>General</c:formatCode>
                <c:ptCount val="6"/>
                <c:pt idx="0">
                  <c:v>12.820512820512819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CF-4D61-9C90-50E9FABE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074052"/>
        <c:axId val="645519998"/>
      </c:barChart>
      <c:catAx>
        <c:axId val="1815074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519998"/>
        <c:crosses val="autoZero"/>
        <c:auto val="1"/>
        <c:lblAlgn val="ctr"/>
        <c:lblOffset val="100"/>
        <c:noMultiLvlLbl val="1"/>
      </c:catAx>
      <c:valAx>
        <c:axId val="64551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5074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 Jack Rabbit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82-409B-9A83-040D83E5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178300"/>
        <c:axId val="614123844"/>
      </c:barChart>
      <c:catAx>
        <c:axId val="578178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614123844"/>
        <c:crosses val="autoZero"/>
        <c:auto val="1"/>
        <c:lblAlgn val="ctr"/>
        <c:lblOffset val="100"/>
        <c:noMultiLvlLbl val="1"/>
      </c:catAx>
      <c:valAx>
        <c:axId val="614123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5781783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ALL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Tickville!$A$18:$A$26</c:f>
              <c:strCache>
                <c:ptCount val="9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Rock 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Jack Rabbit</c:v>
                </c:pt>
              </c:strCache>
            </c:strRef>
          </c:cat>
          <c:val>
            <c:numRef>
              <c:f>Tickville!$J$18:$J$26</c:f>
              <c:numCache>
                <c:formatCode>General</c:formatCode>
                <c:ptCount val="9"/>
                <c:pt idx="0">
                  <c:v>13.803680981595093</c:v>
                </c:pt>
                <c:pt idx="1">
                  <c:v>0.30674846625766872</c:v>
                </c:pt>
                <c:pt idx="2">
                  <c:v>5.2147239263803682</c:v>
                </c:pt>
                <c:pt idx="3">
                  <c:v>0.61349693251533743</c:v>
                </c:pt>
                <c:pt idx="4">
                  <c:v>4.294478527607362</c:v>
                </c:pt>
                <c:pt idx="5">
                  <c:v>4.6012269938650308</c:v>
                </c:pt>
                <c:pt idx="6">
                  <c:v>1.2269938650306749</c:v>
                </c:pt>
                <c:pt idx="7">
                  <c:v>69.325153374233125</c:v>
                </c:pt>
                <c:pt idx="8">
                  <c:v>0.30674846625766872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250-49B2-A579-95A468ED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45594"/>
        <c:axId val="238050963"/>
      </c:barChart>
      <c:catAx>
        <c:axId val="1900745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9392750883156289"/>
              <c:y val="0.91352855336805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38050963"/>
        <c:crosses val="autoZero"/>
        <c:auto val="1"/>
        <c:lblAlgn val="ctr"/>
        <c:lblOffset val="100"/>
        <c:noMultiLvlLbl val="1"/>
      </c:catAx>
      <c:valAx>
        <c:axId val="238050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3.0271754546126288E-2"/>
              <c:y val="1.066667114610861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90074559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Badger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Tickville!$B$17:$F$17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Sept</c:v>
                </c:pt>
              </c:strCache>
            </c:strRef>
          </c:cat>
          <c:val>
            <c:numRef>
              <c:f>Tickville!$B$21:$F$21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0.84033613445378152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B4-4B3F-9B3E-2A6387352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144517"/>
        <c:axId val="1008772379"/>
      </c:barChart>
      <c:catAx>
        <c:axId val="281144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1008772379"/>
        <c:crosses val="autoZero"/>
        <c:auto val="1"/>
        <c:lblAlgn val="ctr"/>
        <c:lblOffset val="100"/>
        <c:noMultiLvlLbl val="1"/>
      </c:catAx>
      <c:valAx>
        <c:axId val="1008772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Times New Roman"/>
                  </a:rPr>
                  <a:t>Relative Abundance (%)</a:t>
                </a:r>
              </a:p>
            </c:rich>
          </c:tx>
          <c:layout>
            <c:manualLayout>
              <c:xMode val="edge"/>
              <c:yMode val="edge"/>
              <c:x val="4.9549531975054274E-2"/>
              <c:y val="0.1977012516717746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Times New Roman"/>
              </a:defRPr>
            </a:pPr>
            <a:endParaRPr lang="en-US"/>
          </a:p>
        </c:txPr>
        <c:crossAx val="2811445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Redwood Rd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Underpass'!$B$19:$B$28</c:f>
              <c:numCache>
                <c:formatCode>General</c:formatCode>
                <c:ptCount val="10"/>
                <c:pt idx="0">
                  <c:v>97.560975609756099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0.81300813008130091</c:v>
                </c:pt>
                <c:pt idx="9">
                  <c:v>1.6260162601626018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8D-4762-B0B4-7E62C85AF70F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Underpass'!$C$19:$C$28</c:f>
              <c:numCache>
                <c:formatCode>General</c:formatCode>
                <c:ptCount val="10"/>
                <c:pt idx="0">
                  <c:v>97.916666666666657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1.0416666666666665</c:v>
                </c:pt>
                <c:pt idx="9">
                  <c:v>1.0416666666666665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E8D-4762-B0B4-7E62C85AF70F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Underpass'!$D$19:$D$28</c:f>
              <c:numCache>
                <c:formatCode>General</c:formatCode>
                <c:ptCount val="10"/>
                <c:pt idx="0">
                  <c:v>99.212598425196859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0.78740157480314954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0.78740157480314954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E8D-4762-B0B4-7E62C85AF70F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Underpass'!$E$19:$E$28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E8D-4762-B0B4-7E62C85AF70F}"/>
            </c:ext>
          </c:extLst>
        </c:ser>
        <c:ser>
          <c:idx val="4"/>
          <c:order val="4"/>
          <c:invertIfNegative val="0"/>
          <c:cat>
            <c:strRef>
              <c:f>'Redwood Road Underpass'!$A$19:$A$28</c:f>
              <c:strCache>
                <c:ptCount val="10"/>
                <c:pt idx="0">
                  <c:v>Deer</c:v>
                </c:pt>
                <c:pt idx="1">
                  <c:v>Bobcat</c:v>
                </c:pt>
                <c:pt idx="2">
                  <c:v>Racoon</c:v>
                </c:pt>
                <c:pt idx="3">
                  <c:v>Badger</c:v>
                </c:pt>
                <c:pt idx="4">
                  <c:v>Squirrel</c:v>
                </c:pt>
                <c:pt idx="5">
                  <c:v>Coyote</c:v>
                </c:pt>
                <c:pt idx="6">
                  <c:v>Chipmunk</c:v>
                </c:pt>
                <c:pt idx="7">
                  <c:v>Domestic Cattle</c:v>
                </c:pt>
                <c:pt idx="8">
                  <c:v> Skunk</c:v>
                </c:pt>
                <c:pt idx="9">
                  <c:v>Feral Cat</c:v>
                </c:pt>
              </c:strCache>
            </c:strRef>
          </c:cat>
          <c:val>
            <c:numRef>
              <c:f>'Redwood Road Underpass'!$F$19:$F$28</c:f>
              <c:numCache>
                <c:formatCode>General</c:formatCode>
                <c:ptCount val="1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7-44FA-BBAF-3BEBA5E7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747281"/>
        <c:axId val="1045603048"/>
      </c:barChart>
      <c:catAx>
        <c:axId val="135474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Species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5603048"/>
        <c:crosses val="autoZero"/>
        <c:auto val="1"/>
        <c:lblAlgn val="ctr"/>
        <c:lblOffset val="100"/>
        <c:noMultiLvlLbl val="1"/>
      </c:catAx>
      <c:valAx>
        <c:axId val="104560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47472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Underpass'!$B$18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Underpass'!$B$19</c:f>
              <c:numCache>
                <c:formatCode>General</c:formatCode>
                <c:ptCount val="1"/>
                <c:pt idx="0">
                  <c:v>97.560975609756099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32-4636-9478-4283E8130B06}"/>
            </c:ext>
          </c:extLst>
        </c:ser>
        <c:ser>
          <c:idx val="1"/>
          <c:order val="1"/>
          <c:tx>
            <c:strRef>
              <c:f>'Redwood Road Underpass'!$C$18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Underpass'!$C$19</c:f>
              <c:numCache>
                <c:formatCode>General</c:formatCode>
                <c:ptCount val="1"/>
                <c:pt idx="0">
                  <c:v>97.916666666666657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32-4636-9478-4283E8130B06}"/>
            </c:ext>
          </c:extLst>
        </c:ser>
        <c:ser>
          <c:idx val="2"/>
          <c:order val="2"/>
          <c:tx>
            <c:strRef>
              <c:f>'Redwood Road Underpass'!$D$18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Underpass'!$D$19</c:f>
              <c:numCache>
                <c:formatCode>General</c:formatCode>
                <c:ptCount val="1"/>
                <c:pt idx="0">
                  <c:v>99.212598425196859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32-4636-9478-4283E8130B06}"/>
            </c:ext>
          </c:extLst>
        </c:ser>
        <c:ser>
          <c:idx val="3"/>
          <c:order val="3"/>
          <c:tx>
            <c:strRef>
              <c:f>'Redwood Road Underpass'!$E$18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Underpass'!$E$19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B32-4636-9478-4283E8130B06}"/>
            </c:ext>
          </c:extLst>
        </c:ser>
        <c:ser>
          <c:idx val="4"/>
          <c:order val="4"/>
          <c:tx>
            <c:strRef>
              <c:f>'Redwood Road Underpass'!$F$18</c:f>
              <c:strCache>
                <c:ptCount val="1"/>
                <c:pt idx="0">
                  <c:v>December</c:v>
                </c:pt>
              </c:strCache>
            </c:strRef>
          </c:tx>
          <c:invertIfNegative val="0"/>
          <c:cat>
            <c:strRef>
              <c:f>'Redwood Road Underpass'!$A$19</c:f>
              <c:strCache>
                <c:ptCount val="1"/>
                <c:pt idx="0">
                  <c:v>Deer</c:v>
                </c:pt>
              </c:strCache>
            </c:strRef>
          </c:cat>
          <c:val>
            <c:numRef>
              <c:f>'Redwood Road Underpass'!$F$19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5B3-BFDC-8FD33522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541078"/>
        <c:axId val="206136405"/>
      </c:barChart>
      <c:catAx>
        <c:axId val="1555541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136405"/>
        <c:crosses val="autoZero"/>
        <c:auto val="1"/>
        <c:lblAlgn val="ctr"/>
        <c:lblOffset val="100"/>
        <c:noMultiLvlLbl val="1"/>
      </c:catAx>
      <c:valAx>
        <c:axId val="20613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54107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Coyote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Underpass'!$A$32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Underpass'!$C$32:$F$32</c:f>
              <c:numCache>
                <c:formatCode>General</c:formatCode>
                <c:ptCount val="4"/>
                <c:pt idx="0">
                  <c:v>0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A1-47CC-B780-2CF2DFE98C85}"/>
            </c:ext>
          </c:extLst>
        </c:ser>
        <c:ser>
          <c:idx val="1"/>
          <c:order val="1"/>
          <c:tx>
            <c:strRef>
              <c:f>'Redwood Road Underpass'!$A$33</c:f>
              <c:strCache>
                <c:ptCount val="1"/>
                <c:pt idx="0">
                  <c:v>Species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Underpass'!$C$33:$F$33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A1-47CC-B780-2CF2DFE98C85}"/>
            </c:ext>
          </c:extLst>
        </c:ser>
        <c:ser>
          <c:idx val="2"/>
          <c:order val="2"/>
          <c:tx>
            <c:strRef>
              <c:f>'Redwood Road Underpass'!$A$34</c:f>
              <c:strCache>
                <c:ptCount val="1"/>
                <c:pt idx="0">
                  <c:v>Feral Cat</c:v>
                </c:pt>
              </c:strCache>
            </c:strRef>
          </c:tx>
          <c:invertIfNegative val="1"/>
          <c:cat>
            <c:strRef>
              <c:f>'Redwood Road Underpass'!$C$31:$F$31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Underpass'!$C$34:$F$34</c:f>
              <c:numCache>
                <c:formatCode>General</c:formatCode>
                <c:ptCount val="4"/>
                <c:pt idx="0">
                  <c:v>3.125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1-47CC-B780-2CF2DFE98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155899"/>
        <c:axId val="859394708"/>
      </c:barChart>
      <c:catAx>
        <c:axId val="2051155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9394708"/>
        <c:crosses val="autoZero"/>
        <c:auto val="1"/>
        <c:lblAlgn val="ctr"/>
        <c:lblOffset val="100"/>
        <c:noMultiLvlLbl val="1"/>
      </c:catAx>
      <c:valAx>
        <c:axId val="859394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11558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Feral Cat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'Redwood Road Underpass'!$A$34</c:f>
              <c:strCache>
                <c:ptCount val="1"/>
                <c:pt idx="0">
                  <c:v>Feral Cat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'Redwood Road Underpass'!$C$33:$F$33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'Redwood Road Underpass'!$C$34:$F$34</c:f>
              <c:numCache>
                <c:formatCode>General</c:formatCode>
                <c:ptCount val="4"/>
                <c:pt idx="0">
                  <c:v>3.125</c:v>
                </c:pt>
                <c:pt idx="1">
                  <c:v>0.78740157480314954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2F-420B-A8B0-51BD0ACA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728082"/>
        <c:axId val="731372349"/>
      </c:barChart>
      <c:catAx>
        <c:axId val="1733728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372349"/>
        <c:crosses val="autoZero"/>
        <c:auto val="1"/>
        <c:lblAlgn val="ctr"/>
        <c:lblOffset val="100"/>
        <c:noMultiLvlLbl val="1"/>
      </c:catAx>
      <c:valAx>
        <c:axId val="731372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7280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Deer Relative Abundance 2019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'Water Fork Rose Canyon Spring'!$A$26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'Water Fork Rose Canyon Spring'!$B$25:$H$25</c:f>
              <c:strCache>
                <c:ptCount val="7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</c:strCache>
            </c:strRef>
          </c:cat>
          <c:val>
            <c:numRef>
              <c:f>'Water Fork Rose Canyon Spring'!$B$26:$H$26</c:f>
              <c:numCache>
                <c:formatCode>General</c:formatCode>
                <c:ptCount val="7"/>
                <c:pt idx="0">
                  <c:v>0</c:v>
                </c:pt>
                <c:pt idx="1">
                  <c:v>9.0909090909090917</c:v>
                </c:pt>
                <c:pt idx="2">
                  <c:v>15.151515151515152</c:v>
                </c:pt>
                <c:pt idx="3">
                  <c:v>2.4390243902439024</c:v>
                </c:pt>
                <c:pt idx="4">
                  <c:v>27.27272727272727</c:v>
                </c:pt>
                <c:pt idx="5">
                  <c:v>31.719128329297817</c:v>
                </c:pt>
                <c:pt idx="6">
                  <c:v>56.342182890855455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52-4716-9562-EEC489790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623438"/>
        <c:axId val="315269508"/>
      </c:barChart>
      <c:catAx>
        <c:axId val="1963623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5269508"/>
        <c:crosses val="autoZero"/>
        <c:auto val="1"/>
        <c:lblAlgn val="ctr"/>
        <c:lblOffset val="100"/>
        <c:noMultiLvlLbl val="1"/>
      </c:catAx>
      <c:valAx>
        <c:axId val="315269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36234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Spring'!$B$24:$B$25</c:f>
              <c:strCache>
                <c:ptCount val="2"/>
                <c:pt idx="0">
                  <c:v>Relative Abundance</c:v>
                </c:pt>
                <c:pt idx="1">
                  <c:v>April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Spring'!$B$26:$B$39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66.666666666666657</c:v>
                </c:pt>
                <c:pt idx="7">
                  <c:v>0</c:v>
                </c:pt>
                <c:pt idx="8">
                  <c:v>33.333333333333329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6-4759-9C2A-3D64070E89E7}"/>
            </c:ext>
          </c:extLst>
        </c:ser>
        <c:ser>
          <c:idx val="1"/>
          <c:order val="1"/>
          <c:tx>
            <c:strRef>
              <c:f>'Water Fork Rose Canyon Spring'!$C$24:$C$25</c:f>
              <c:strCache>
                <c:ptCount val="2"/>
                <c:pt idx="0">
                  <c:v>Relative Abundance</c:v>
                </c:pt>
                <c:pt idx="1">
                  <c:v>May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Spring'!$C$26:$C$39</c:f>
              <c:numCache>
                <c:formatCode>General</c:formatCode>
                <c:ptCount val="14"/>
                <c:pt idx="0">
                  <c:v>9.0909090909090917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18.181818181818183</c:v>
                </c:pt>
                <c:pt idx="7">
                  <c:v>0</c:v>
                </c:pt>
                <c:pt idx="8">
                  <c:v>63.636363636363633</c:v>
                </c:pt>
                <c:pt idx="9">
                  <c:v>0</c:v>
                </c:pt>
                <c:pt idx="10">
                  <c:v>0</c:v>
                </c:pt>
                <c:pt idx="11">
                  <c:v>9.0909090909090917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6-4759-9C2A-3D64070E89E7}"/>
            </c:ext>
          </c:extLst>
        </c:ser>
        <c:ser>
          <c:idx val="2"/>
          <c:order val="2"/>
          <c:tx>
            <c:strRef>
              <c:f>'Water Fork Rose Canyon Spring'!$D$24:$D$25</c:f>
              <c:strCache>
                <c:ptCount val="2"/>
                <c:pt idx="0">
                  <c:v>Relative Abundance</c:v>
                </c:pt>
                <c:pt idx="1">
                  <c:v>June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Spring'!$D$26:$D$39</c:f>
              <c:numCache>
                <c:formatCode>General</c:formatCode>
                <c:ptCount val="14"/>
                <c:pt idx="0">
                  <c:v>15.151515151515152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3.0303030303030303</c:v>
                </c:pt>
                <c:pt idx="6">
                  <c:v>6.0606060606060606</c:v>
                </c:pt>
                <c:pt idx="7">
                  <c:v>0</c:v>
                </c:pt>
                <c:pt idx="8">
                  <c:v>54.54545454545454</c:v>
                </c:pt>
                <c:pt idx="9">
                  <c:v>0</c:v>
                </c:pt>
                <c:pt idx="10">
                  <c:v>27.27272727272727</c:v>
                </c:pt>
                <c:pt idx="11">
                  <c:v>0</c:v>
                </c:pt>
                <c:pt idx="12">
                  <c:v>6.0606060606060606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6-4759-9C2A-3D64070E89E7}"/>
            </c:ext>
          </c:extLst>
        </c:ser>
        <c:ser>
          <c:idx val="3"/>
          <c:order val="3"/>
          <c:tx>
            <c:strRef>
              <c:f>'Water Fork Rose Canyon Spring'!$E$24:$E$25</c:f>
              <c:strCache>
                <c:ptCount val="2"/>
                <c:pt idx="0">
                  <c:v>Relative Abundance</c:v>
                </c:pt>
                <c:pt idx="1">
                  <c:v>July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Spring'!$E$26:$E$39</c:f>
              <c:numCache>
                <c:formatCode>General</c:formatCode>
                <c:ptCount val="14"/>
                <c:pt idx="0">
                  <c:v>2.4390243902439024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2.4390243902439024</c:v>
                </c:pt>
                <c:pt idx="7">
                  <c:v>0</c:v>
                </c:pt>
                <c:pt idx="8">
                  <c:v>68.292682926829272</c:v>
                </c:pt>
                <c:pt idx="9">
                  <c:v>0</c:v>
                </c:pt>
                <c:pt idx="10">
                  <c:v>24.390243902439025</c:v>
                </c:pt>
                <c:pt idx="11">
                  <c:v>0</c:v>
                </c:pt>
                <c:pt idx="12">
                  <c:v>0</c:v>
                </c:pt>
                <c:pt idx="13">
                  <c:v>2.4390243902439024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6-4759-9C2A-3D64070E89E7}"/>
            </c:ext>
          </c:extLst>
        </c:ser>
        <c:ser>
          <c:idx val="4"/>
          <c:order val="4"/>
          <c:tx>
            <c:strRef>
              <c:f>'Water Fork Rose Canyon Spring'!$F$24:$F$25</c:f>
              <c:strCache>
                <c:ptCount val="2"/>
                <c:pt idx="0">
                  <c:v>Relative Abundance</c:v>
                </c:pt>
                <c:pt idx="1">
                  <c:v>August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Spring'!$F$26:$F$39</c:f>
              <c:numCache>
                <c:formatCode>General</c:formatCode>
                <c:ptCount val="14"/>
                <c:pt idx="0">
                  <c:v>27.27272727272727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18.181818181818183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45.454545454545453</c:v>
                </c:pt>
                <c:pt idx="11">
                  <c:v>9.0909090909090917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6-4759-9C2A-3D64070E89E7}"/>
            </c:ext>
          </c:extLst>
        </c:ser>
        <c:ser>
          <c:idx val="5"/>
          <c:order val="5"/>
          <c:tx>
            <c:strRef>
              <c:f>'Water Fork Rose Canyon Spring'!$G$24:$G$25</c:f>
              <c:strCache>
                <c:ptCount val="2"/>
                <c:pt idx="0">
                  <c:v>Relative Abundance</c:v>
                </c:pt>
                <c:pt idx="1">
                  <c:v>Sept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Spring'!$G$26:$G$39</c:f>
              <c:numCache>
                <c:formatCode>General</c:formatCode>
                <c:ptCount val="14"/>
                <c:pt idx="0">
                  <c:v>31.719128329297817</c:v>
                </c:pt>
                <c:pt idx="1">
                  <c:v>0.24213075060532688</c:v>
                </c:pt>
                <c:pt idx="2">
                  <c:v>0</c:v>
                </c:pt>
                <c:pt idx="3">
                  <c:v>0</c:v>
                </c:pt>
                <c:pt idx="4">
                  <c:v>0.24213075060532688</c:v>
                </c:pt>
                <c:pt idx="5">
                  <c:v>0</c:v>
                </c:pt>
                <c:pt idx="6">
                  <c:v>7.7481840193704601</c:v>
                </c:pt>
                <c:pt idx="7">
                  <c:v>0</c:v>
                </c:pt>
                <c:pt idx="8">
                  <c:v>9.4430992736077481</c:v>
                </c:pt>
                <c:pt idx="9">
                  <c:v>0</c:v>
                </c:pt>
                <c:pt idx="10">
                  <c:v>50.60532687651331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A6-4759-9C2A-3D64070E89E7}"/>
            </c:ext>
          </c:extLst>
        </c:ser>
        <c:ser>
          <c:idx val="6"/>
          <c:order val="6"/>
          <c:tx>
            <c:strRef>
              <c:f>'Water Fork Rose Canyon Spring'!$H$24:$H$25</c:f>
              <c:strCache>
                <c:ptCount val="2"/>
                <c:pt idx="0">
                  <c:v>Relative Abundance</c:v>
                </c:pt>
                <c:pt idx="1">
                  <c:v>Oct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Spring'!$H$26:$H$39</c:f>
              <c:numCache>
                <c:formatCode>General</c:formatCode>
                <c:ptCount val="14"/>
                <c:pt idx="0">
                  <c:v>56.342182890855455</c:v>
                </c:pt>
                <c:pt idx="1">
                  <c:v>0</c:v>
                </c:pt>
                <c:pt idx="2">
                  <c:v>0.88495575221238942</c:v>
                </c:pt>
                <c:pt idx="3">
                  <c:v>0.29498525073746312</c:v>
                </c:pt>
                <c:pt idx="4">
                  <c:v>0</c:v>
                </c:pt>
                <c:pt idx="5">
                  <c:v>0</c:v>
                </c:pt>
                <c:pt idx="6">
                  <c:v>2.6548672566371683</c:v>
                </c:pt>
                <c:pt idx="7">
                  <c:v>0</c:v>
                </c:pt>
                <c:pt idx="8">
                  <c:v>14.159292035398231</c:v>
                </c:pt>
                <c:pt idx="9">
                  <c:v>0.88495575221238942</c:v>
                </c:pt>
                <c:pt idx="10">
                  <c:v>24.778761061946902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6-4759-9C2A-3D64070E89E7}"/>
            </c:ext>
          </c:extLst>
        </c:ser>
        <c:ser>
          <c:idx val="7"/>
          <c:order val="7"/>
          <c:tx>
            <c:strRef>
              <c:f>'Water Fork Rose Canyon Spring'!$I$24:$I$25</c:f>
              <c:strCache>
                <c:ptCount val="2"/>
                <c:pt idx="0">
                  <c:v>Relative Abundance</c:v>
                </c:pt>
                <c:pt idx="1">
                  <c:v>Nov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Spring'!$I$26:$I$39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A6-4759-9C2A-3D64070E89E7}"/>
            </c:ext>
          </c:extLst>
        </c:ser>
        <c:ser>
          <c:idx val="8"/>
          <c:order val="8"/>
          <c:tx>
            <c:strRef>
              <c:f>'Water Fork Rose Canyon Spring'!$J$24:$J$25</c:f>
              <c:strCache>
                <c:ptCount val="2"/>
                <c:pt idx="0">
                  <c:v>Relative Abundance</c:v>
                </c:pt>
                <c:pt idx="1">
                  <c:v>Dec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Spring'!$J$26:$J$39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A6-4759-9C2A-3D64070E89E7}"/>
            </c:ext>
          </c:extLst>
        </c:ser>
        <c:ser>
          <c:idx val="9"/>
          <c:order val="9"/>
          <c:tx>
            <c:strRef>
              <c:f>'Water Fork Rose Canyon Spring'!$K$24:$K$25</c:f>
              <c:strCache>
                <c:ptCount val="2"/>
                <c:pt idx="0">
                  <c:v>Relative Abundance</c:v>
                </c:pt>
                <c:pt idx="1">
                  <c:v>All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'Water Fork Rose Canyon Spring'!$A$26:$A$39</c:f>
              <c:strCache>
                <c:ptCount val="14"/>
                <c:pt idx="0">
                  <c:v>Deer</c:v>
                </c:pt>
                <c:pt idx="1">
                  <c:v>Bobcat</c:v>
                </c:pt>
                <c:pt idx="2">
                  <c:v>Mountain Lion</c:v>
                </c:pt>
                <c:pt idx="3">
                  <c:v>Racoon</c:v>
                </c:pt>
                <c:pt idx="4">
                  <c:v>Badger</c:v>
                </c:pt>
                <c:pt idx="5">
                  <c:v>Squirrel</c:v>
                </c:pt>
                <c:pt idx="6">
                  <c:v>Coyote</c:v>
                </c:pt>
                <c:pt idx="7">
                  <c:v>Chipmunk</c:v>
                </c:pt>
                <c:pt idx="8">
                  <c:v>Cow's</c:v>
                </c:pt>
                <c:pt idx="9">
                  <c:v>Skunk</c:v>
                </c:pt>
                <c:pt idx="10">
                  <c:v>Turkey</c:v>
                </c:pt>
                <c:pt idx="11">
                  <c:v>Red Tailed Hawk </c:v>
                </c:pt>
                <c:pt idx="12">
                  <c:v>American Crow</c:v>
                </c:pt>
                <c:pt idx="13">
                  <c:v>Turkey Vulture</c:v>
                </c:pt>
              </c:strCache>
            </c:strRef>
          </c:cat>
          <c:val>
            <c:numRef>
              <c:f>'Water Fork Rose Canyon Spring'!$K$26:$K$39</c:f>
              <c:numCache>
                <c:formatCode>General</c:formatCode>
                <c:ptCount val="14"/>
                <c:pt idx="0">
                  <c:v>39.012925969447707</c:v>
                </c:pt>
                <c:pt idx="1">
                  <c:v>0.11750881316098707</c:v>
                </c:pt>
                <c:pt idx="2">
                  <c:v>0.35252643948296125</c:v>
                </c:pt>
                <c:pt idx="3">
                  <c:v>0.11750881316098707</c:v>
                </c:pt>
                <c:pt idx="4">
                  <c:v>0.11750881316098707</c:v>
                </c:pt>
                <c:pt idx="5">
                  <c:v>0.11750881316098707</c:v>
                </c:pt>
                <c:pt idx="6">
                  <c:v>5.8754406580493539</c:v>
                </c:pt>
                <c:pt idx="7">
                  <c:v>0</c:v>
                </c:pt>
                <c:pt idx="8">
                  <c:v>16.568742655699179</c:v>
                </c:pt>
                <c:pt idx="9">
                  <c:v>0.35252643948296125</c:v>
                </c:pt>
                <c:pt idx="10">
                  <c:v>37.250293772032897</c:v>
                </c:pt>
                <c:pt idx="11">
                  <c:v>0.23501762632197415</c:v>
                </c:pt>
                <c:pt idx="12">
                  <c:v>0.23501762632197415</c:v>
                </c:pt>
                <c:pt idx="13">
                  <c:v>0.11750881316098707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A6-4759-9C2A-3D64070E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93472"/>
        <c:axId val="973585152"/>
      </c:barChart>
      <c:catAx>
        <c:axId val="9735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85152"/>
        <c:crosses val="autoZero"/>
        <c:auto val="1"/>
        <c:lblAlgn val="ctr"/>
        <c:lblOffset val="100"/>
        <c:noMultiLvlLbl val="0"/>
      </c:catAx>
      <c:valAx>
        <c:axId val="973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Spring'!$A$32</c:f>
              <c:strCache>
                <c:ptCount val="1"/>
                <c:pt idx="0">
                  <c:v>Coyote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Spring'!$B$25:$K$25</c:f>
              <c:strCache>
                <c:ptCount val="10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All</c:v>
                </c:pt>
              </c:strCache>
            </c:strRef>
          </c:cat>
          <c:val>
            <c:numRef>
              <c:f>'Water Fork Rose Canyon Spring'!$B$32:$K$32</c:f>
              <c:numCache>
                <c:formatCode>General</c:formatCode>
                <c:ptCount val="10"/>
                <c:pt idx="0">
                  <c:v>66.666666666666657</c:v>
                </c:pt>
                <c:pt idx="1">
                  <c:v>18.181818181818183</c:v>
                </c:pt>
                <c:pt idx="2">
                  <c:v>6.0606060606060606</c:v>
                </c:pt>
                <c:pt idx="3">
                  <c:v>2.4390243902439024</c:v>
                </c:pt>
                <c:pt idx="4">
                  <c:v>18.181818181818183</c:v>
                </c:pt>
                <c:pt idx="5">
                  <c:v>7.7481840193704601</c:v>
                </c:pt>
                <c:pt idx="6">
                  <c:v>2.6548672566371683</c:v>
                </c:pt>
                <c:pt idx="7">
                  <c:v>0</c:v>
                </c:pt>
                <c:pt idx="8">
                  <c:v>0</c:v>
                </c:pt>
                <c:pt idx="9">
                  <c:v>5.8754406580493539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F-4396-B1D9-BD55882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583488"/>
        <c:axId val="973592224"/>
      </c:barChart>
      <c:catAx>
        <c:axId val="97358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92224"/>
        <c:crosses val="autoZero"/>
        <c:auto val="1"/>
        <c:lblAlgn val="ctr"/>
        <c:lblOffset val="100"/>
        <c:noMultiLvlLbl val="0"/>
      </c:catAx>
      <c:valAx>
        <c:axId val="9735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5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Badger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1'!$H$50</c:f>
              <c:strCache>
                <c:ptCount val="1"/>
                <c:pt idx="0">
                  <c:v>Badger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1'!$I$49:$N$49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1'!$I$50:$N$50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2.4390243902439024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8A-40D8-8AAB-0FC1DED7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430889"/>
        <c:axId val="1535536056"/>
      </c:barChart>
      <c:catAx>
        <c:axId val="335430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5536056"/>
        <c:crosses val="autoZero"/>
        <c:auto val="1"/>
        <c:lblAlgn val="ctr"/>
        <c:lblOffset val="100"/>
        <c:noMultiLvlLbl val="1"/>
      </c:catAx>
      <c:valAx>
        <c:axId val="1535536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5430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 Fork Rose Canyon Spring'!$A$34</c:f>
              <c:strCache>
                <c:ptCount val="1"/>
                <c:pt idx="0">
                  <c:v>Cow's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'Water Fork Rose Canyon Spring'!$B$25:$K$25</c:f>
              <c:strCache>
                <c:ptCount val="10"/>
                <c:pt idx="0">
                  <c:v>April </c:v>
                </c:pt>
                <c:pt idx="1">
                  <c:v>May 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All</c:v>
                </c:pt>
              </c:strCache>
            </c:strRef>
          </c:cat>
          <c:val>
            <c:numRef>
              <c:f>'Water Fork Rose Canyon Spring'!$B$34:$K$34</c:f>
              <c:numCache>
                <c:formatCode>General</c:formatCode>
                <c:ptCount val="10"/>
                <c:pt idx="0">
                  <c:v>33.333333333333329</c:v>
                </c:pt>
                <c:pt idx="1">
                  <c:v>63.636363636363633</c:v>
                </c:pt>
                <c:pt idx="2">
                  <c:v>54.54545454545454</c:v>
                </c:pt>
                <c:pt idx="3">
                  <c:v>68.292682926829272</c:v>
                </c:pt>
                <c:pt idx="4">
                  <c:v>0</c:v>
                </c:pt>
                <c:pt idx="5">
                  <c:v>9.4430992736077481</c:v>
                </c:pt>
                <c:pt idx="6">
                  <c:v>14.159292035398231</c:v>
                </c:pt>
                <c:pt idx="7">
                  <c:v>0</c:v>
                </c:pt>
                <c:pt idx="8">
                  <c:v>0</c:v>
                </c:pt>
                <c:pt idx="9">
                  <c:v>16.568742655699179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20E-B358-A5291600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673232"/>
        <c:axId val="925674480"/>
      </c:barChart>
      <c:catAx>
        <c:axId val="9256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4480"/>
        <c:crosses val="autoZero"/>
        <c:auto val="1"/>
        <c:lblAlgn val="ctr"/>
        <c:lblOffset val="100"/>
        <c:noMultiLvlLbl val="0"/>
      </c:catAx>
      <c:valAx>
        <c:axId val="9256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Squirrel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1'!$I$52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1'!$J$51:$O$51</c:f>
              <c:strCache>
                <c:ptCount val="6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</c:strCache>
            </c:strRef>
          </c:cat>
          <c:val>
            <c:numRef>
              <c:f>'North Oak Spring Site 1'!$J$52:$O$52</c:f>
              <c:numCache>
                <c:formatCode>General</c:formatCode>
                <c:ptCount val="6"/>
                <c:pt idx="0">
                  <c:v>10.256410256410255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07-427A-A568-418FF5B4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915651"/>
        <c:axId val="473548102"/>
      </c:barChart>
      <c:catAx>
        <c:axId val="1336915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3548102"/>
        <c:crosses val="autoZero"/>
        <c:auto val="1"/>
        <c:lblAlgn val="ctr"/>
        <c:lblOffset val="100"/>
        <c:noMultiLvlLbl val="1"/>
      </c:catAx>
      <c:valAx>
        <c:axId val="47354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9156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Coyote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1'!$I$53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1'!$I$54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C40-484E-A403-37E97AB2EEC8}"/>
            </c:ext>
          </c:extLst>
        </c:ser>
        <c:ser>
          <c:idx val="1"/>
          <c:order val="1"/>
          <c:tx>
            <c:strRef>
              <c:f>'North Oak Spring Site 1'!$J$53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1'!$J$54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C40-484E-A403-37E97AB2EEC8}"/>
            </c:ext>
          </c:extLst>
        </c:ser>
        <c:ser>
          <c:idx val="2"/>
          <c:order val="2"/>
          <c:tx>
            <c:strRef>
              <c:f>'North Oak Spring Site 1'!$K$53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1'!$K$54</c:f>
              <c:numCache>
                <c:formatCode>General</c:formatCode>
                <c:ptCount val="1"/>
                <c:pt idx="0">
                  <c:v>4.8780487804878048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C40-484E-A403-37E97AB2EEC8}"/>
            </c:ext>
          </c:extLst>
        </c:ser>
        <c:ser>
          <c:idx val="3"/>
          <c:order val="3"/>
          <c:tx>
            <c:strRef>
              <c:f>'North Oak Spring Site 1'!$L$53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1'!$L$54</c:f>
              <c:numCache>
                <c:formatCode>General</c:formatCode>
                <c:ptCount val="1"/>
                <c:pt idx="0">
                  <c:v>8.3333333333333321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C40-484E-A403-37E97AB2EEC8}"/>
            </c:ext>
          </c:extLst>
        </c:ser>
        <c:ser>
          <c:idx val="4"/>
          <c:order val="4"/>
          <c:tx>
            <c:strRef>
              <c:f>'North Oak Spring Site 1'!$M$53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1'!$M$54</c:f>
              <c:numCache>
                <c:formatCode>General</c:formatCode>
                <c:ptCount val="1"/>
                <c:pt idx="0">
                  <c:v>15.789473684210526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C40-484E-A403-37E97AB2EEC8}"/>
            </c:ext>
          </c:extLst>
        </c:ser>
        <c:ser>
          <c:idx val="5"/>
          <c:order val="5"/>
          <c:tx>
            <c:strRef>
              <c:f>'North Oak Spring Site 1'!$N$53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1'!$H$54</c:f>
              <c:strCache>
                <c:ptCount val="1"/>
                <c:pt idx="0">
                  <c:v>Coyote</c:v>
                </c:pt>
              </c:strCache>
            </c:strRef>
          </c:cat>
          <c:val>
            <c:numRef>
              <c:f>'North Oak Spring Site 1'!$N$54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C40-484E-A403-37E97AB2E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666748"/>
        <c:axId val="1828657609"/>
      </c:barChart>
      <c:catAx>
        <c:axId val="431666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8657609"/>
        <c:crosses val="autoZero"/>
        <c:auto val="1"/>
        <c:lblAlgn val="ctr"/>
        <c:lblOffset val="100"/>
        <c:noMultiLvlLbl val="1"/>
      </c:catAx>
      <c:valAx>
        <c:axId val="182865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16667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Skunk Relative Abundance Oak Springs Site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'North Oak Spring Site 1'!$I$55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1'!$I$56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4B0-4408-9145-0908B51A42D7}"/>
            </c:ext>
          </c:extLst>
        </c:ser>
        <c:ser>
          <c:idx val="1"/>
          <c:order val="1"/>
          <c:tx>
            <c:strRef>
              <c:f>'North Oak Spring Site 1'!$J$55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1'!$J$56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4B0-4408-9145-0908B51A42D7}"/>
            </c:ext>
          </c:extLst>
        </c:ser>
        <c:ser>
          <c:idx val="2"/>
          <c:order val="2"/>
          <c:tx>
            <c:strRef>
              <c:f>'North Oak Spring Site 1'!$K$55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1'!$K$56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4B0-4408-9145-0908B51A42D7}"/>
            </c:ext>
          </c:extLst>
        </c:ser>
        <c:ser>
          <c:idx val="3"/>
          <c:order val="3"/>
          <c:tx>
            <c:strRef>
              <c:f>'North Oak Spring Site 1'!$L$55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1'!$L$56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4B0-4408-9145-0908B51A42D7}"/>
            </c:ext>
          </c:extLst>
        </c:ser>
        <c:ser>
          <c:idx val="4"/>
          <c:order val="4"/>
          <c:tx>
            <c:strRef>
              <c:f>'North Oak Spring Site 1'!$M$55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1'!$M$56</c:f>
              <c:numCache>
                <c:formatCode>General</c:formatCode>
                <c:ptCount val="1"/>
                <c:pt idx="0">
                  <c:v>5.2631578947368416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4B0-4408-9145-0908B51A42D7}"/>
            </c:ext>
          </c:extLst>
        </c:ser>
        <c:ser>
          <c:idx val="5"/>
          <c:order val="5"/>
          <c:tx>
            <c:strRef>
              <c:f>'North Oak Spring Site 1'!$N$55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'North Oak Spring Site 1'!$H$56</c:f>
              <c:strCache>
                <c:ptCount val="1"/>
                <c:pt idx="0">
                  <c:v>Skunk</c:v>
                </c:pt>
              </c:strCache>
            </c:strRef>
          </c:cat>
          <c:val>
            <c:numRef>
              <c:f>'North Oak Spring Site 1'!$N$56</c:f>
              <c:numCache>
                <c:formatCode>General</c:formatCode>
                <c:ptCount val="1"/>
                <c:pt idx="0">
                  <c:v>13.333333333333334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74B0-4408-9145-0908B51A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500188"/>
        <c:axId val="1834515123"/>
      </c:barChart>
      <c:catAx>
        <c:axId val="218500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4515123"/>
        <c:crosses val="autoZero"/>
        <c:auto val="1"/>
        <c:lblAlgn val="ctr"/>
        <c:lblOffset val="100"/>
        <c:noMultiLvlLbl val="1"/>
      </c:catAx>
      <c:valAx>
        <c:axId val="183451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Abundance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50018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17</xdr:row>
      <xdr:rowOff>133350</xdr:rowOff>
    </xdr:from>
    <xdr:ext cx="6124575" cy="3781425"/>
    <xdr:graphicFrame macro="">
      <xdr:nvGraphicFramePr>
        <xdr:cNvPr id="1113105566" name="Chart 1" title="Chart">
          <a:extLst>
            <a:ext uri="{FF2B5EF4-FFF2-40B4-BE49-F238E27FC236}">
              <a16:creationId xmlns:a16="http://schemas.microsoft.com/office/drawing/2014/main" id="{00000000-0008-0000-0100-00009EA4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142875</xdr:rowOff>
    </xdr:from>
    <xdr:ext cx="4048125" cy="2505075"/>
    <xdr:graphicFrame macro="">
      <xdr:nvGraphicFramePr>
        <xdr:cNvPr id="630896687" name="Chart 2" title="Chart">
          <a:extLst>
            <a:ext uri="{FF2B5EF4-FFF2-40B4-BE49-F238E27FC236}">
              <a16:creationId xmlns:a16="http://schemas.microsoft.com/office/drawing/2014/main" id="{00000000-0008-0000-0100-00002FB89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285750</xdr:colOff>
      <xdr:row>71</xdr:row>
      <xdr:rowOff>9525</xdr:rowOff>
    </xdr:from>
    <xdr:ext cx="3924300" cy="2428875"/>
    <xdr:graphicFrame macro="">
      <xdr:nvGraphicFramePr>
        <xdr:cNvPr id="1848459744" name="Chart 3" title="Chart">
          <a:extLst>
            <a:ext uri="{FF2B5EF4-FFF2-40B4-BE49-F238E27FC236}">
              <a16:creationId xmlns:a16="http://schemas.microsoft.com/office/drawing/2014/main" id="{00000000-0008-0000-0100-0000E041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85725</xdr:colOff>
      <xdr:row>56</xdr:row>
      <xdr:rowOff>57150</xdr:rowOff>
    </xdr:from>
    <xdr:ext cx="4048125" cy="2505075"/>
    <xdr:graphicFrame macro="">
      <xdr:nvGraphicFramePr>
        <xdr:cNvPr id="1400541985" name="Chart 4" title="Chart">
          <a:extLst>
            <a:ext uri="{FF2B5EF4-FFF2-40B4-BE49-F238E27FC236}">
              <a16:creationId xmlns:a16="http://schemas.microsoft.com/office/drawing/2014/main" id="{00000000-0008-0000-0100-000021937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85725</xdr:colOff>
      <xdr:row>85</xdr:row>
      <xdr:rowOff>38100</xdr:rowOff>
    </xdr:from>
    <xdr:ext cx="4162425" cy="2571750"/>
    <xdr:graphicFrame macro="">
      <xdr:nvGraphicFramePr>
        <xdr:cNvPr id="1933528711" name="Chart 5" title="Chart">
          <a:extLst>
            <a:ext uri="{FF2B5EF4-FFF2-40B4-BE49-F238E27FC236}">
              <a16:creationId xmlns:a16="http://schemas.microsoft.com/office/drawing/2014/main" id="{00000000-0008-0000-0100-0000874E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100</xdr:row>
      <xdr:rowOff>28575</xdr:rowOff>
    </xdr:from>
    <xdr:ext cx="4048125" cy="2505075"/>
    <xdr:graphicFrame macro="">
      <xdr:nvGraphicFramePr>
        <xdr:cNvPr id="364902375" name="Chart 6" title="Chart">
          <a:extLst>
            <a:ext uri="{FF2B5EF4-FFF2-40B4-BE49-F238E27FC236}">
              <a16:creationId xmlns:a16="http://schemas.microsoft.com/office/drawing/2014/main" id="{00000000-0008-0000-0100-0000E7F7B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228600</xdr:colOff>
      <xdr:row>84</xdr:row>
      <xdr:rowOff>85725</xdr:rowOff>
    </xdr:from>
    <xdr:ext cx="3971925" cy="2428875"/>
    <xdr:graphicFrame macro="">
      <xdr:nvGraphicFramePr>
        <xdr:cNvPr id="1581706067" name="Chart 7" title="Chart">
          <a:extLst>
            <a:ext uri="{FF2B5EF4-FFF2-40B4-BE49-F238E27FC236}">
              <a16:creationId xmlns:a16="http://schemas.microsoft.com/office/drawing/2014/main" id="{00000000-0008-0000-0100-000053EB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228600</xdr:colOff>
      <xdr:row>70</xdr:row>
      <xdr:rowOff>133350</xdr:rowOff>
    </xdr:from>
    <xdr:ext cx="3524250" cy="2181225"/>
    <xdr:graphicFrame macro="">
      <xdr:nvGraphicFramePr>
        <xdr:cNvPr id="1690109422" name="Chart 8" title="Chart">
          <a:extLst>
            <a:ext uri="{FF2B5EF4-FFF2-40B4-BE49-F238E27FC236}">
              <a16:creationId xmlns:a16="http://schemas.microsoft.com/office/drawing/2014/main" id="{00000000-0008-0000-0100-0000EE05B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180975</xdr:colOff>
      <xdr:row>100</xdr:row>
      <xdr:rowOff>114300</xdr:rowOff>
    </xdr:from>
    <xdr:ext cx="3619500" cy="2238375"/>
    <xdr:graphicFrame macro="">
      <xdr:nvGraphicFramePr>
        <xdr:cNvPr id="456597717" name="Chart 9" title="Chart">
          <a:extLst>
            <a:ext uri="{FF2B5EF4-FFF2-40B4-BE49-F238E27FC236}">
              <a16:creationId xmlns:a16="http://schemas.microsoft.com/office/drawing/2014/main" id="{00000000-0008-0000-0100-0000D5203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381000</xdr:colOff>
      <xdr:row>62</xdr:row>
      <xdr:rowOff>19050</xdr:rowOff>
    </xdr:from>
    <xdr:ext cx="4048125" cy="2505075"/>
    <xdr:graphicFrame macro="">
      <xdr:nvGraphicFramePr>
        <xdr:cNvPr id="1026401775" name="Chart 10" title="Chart">
          <a:extLst>
            <a:ext uri="{FF2B5EF4-FFF2-40B4-BE49-F238E27FC236}">
              <a16:creationId xmlns:a16="http://schemas.microsoft.com/office/drawing/2014/main" id="{00000000-0008-0000-0100-0000EFA5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14</xdr:row>
      <xdr:rowOff>114300</xdr:rowOff>
    </xdr:from>
    <xdr:ext cx="4371975" cy="2733675"/>
    <xdr:graphicFrame macro="">
      <xdr:nvGraphicFramePr>
        <xdr:cNvPr id="1442824187" name="Chart 11" title="Chart">
          <a:extLst>
            <a:ext uri="{FF2B5EF4-FFF2-40B4-BE49-F238E27FC236}">
              <a16:creationId xmlns:a16="http://schemas.microsoft.com/office/drawing/2014/main" id="{00000000-0008-0000-0200-0000FBBF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142875</xdr:colOff>
      <xdr:row>30</xdr:row>
      <xdr:rowOff>123825</xdr:rowOff>
    </xdr:from>
    <xdr:ext cx="4181475" cy="2581275"/>
    <xdr:graphicFrame macro="">
      <xdr:nvGraphicFramePr>
        <xdr:cNvPr id="850820988" name="Chart 12" title="Chart">
          <a:extLst>
            <a:ext uri="{FF2B5EF4-FFF2-40B4-BE49-F238E27FC236}">
              <a16:creationId xmlns:a16="http://schemas.microsoft.com/office/drawing/2014/main" id="{00000000-0008-0000-0200-00007C7F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447675</xdr:colOff>
      <xdr:row>47</xdr:row>
      <xdr:rowOff>133350</xdr:rowOff>
    </xdr:from>
    <xdr:ext cx="3571875" cy="2228850"/>
    <xdr:graphicFrame macro="">
      <xdr:nvGraphicFramePr>
        <xdr:cNvPr id="1264801802" name="Chart 13" title="Chart">
          <a:extLst>
            <a:ext uri="{FF2B5EF4-FFF2-40B4-BE49-F238E27FC236}">
              <a16:creationId xmlns:a16="http://schemas.microsoft.com/office/drawing/2014/main" id="{00000000-0008-0000-0200-00000A586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200025</xdr:colOff>
      <xdr:row>46</xdr:row>
      <xdr:rowOff>114300</xdr:rowOff>
    </xdr:from>
    <xdr:ext cx="3714750" cy="2295525"/>
    <xdr:graphicFrame macro="">
      <xdr:nvGraphicFramePr>
        <xdr:cNvPr id="2010134467" name="Chart 14" title="Chart">
          <a:extLst>
            <a:ext uri="{FF2B5EF4-FFF2-40B4-BE49-F238E27FC236}">
              <a16:creationId xmlns:a16="http://schemas.microsoft.com/office/drawing/2014/main" id="{00000000-0008-0000-0200-0000C337D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28575</xdr:colOff>
      <xdr:row>62</xdr:row>
      <xdr:rowOff>47625</xdr:rowOff>
    </xdr:from>
    <xdr:ext cx="3857625" cy="2295525"/>
    <xdr:graphicFrame macro="">
      <xdr:nvGraphicFramePr>
        <xdr:cNvPr id="1474635554" name="Chart 15" title="Chart">
          <a:extLst>
            <a:ext uri="{FF2B5EF4-FFF2-40B4-BE49-F238E27FC236}">
              <a16:creationId xmlns:a16="http://schemas.microsoft.com/office/drawing/2014/main" id="{00000000-0008-0000-0200-00002227E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447675</xdr:colOff>
      <xdr:row>61</xdr:row>
      <xdr:rowOff>133350</xdr:rowOff>
    </xdr:from>
    <xdr:ext cx="3571875" cy="2228850"/>
    <xdr:graphicFrame macro="">
      <xdr:nvGraphicFramePr>
        <xdr:cNvPr id="1346100600" name="Chart 16" title="Chart">
          <a:extLst>
            <a:ext uri="{FF2B5EF4-FFF2-40B4-BE49-F238E27FC236}">
              <a16:creationId xmlns:a16="http://schemas.microsoft.com/office/drawing/2014/main" id="{00000000-0008-0000-0200-000078DD3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342900</xdr:colOff>
      <xdr:row>75</xdr:row>
      <xdr:rowOff>123825</xdr:rowOff>
    </xdr:from>
    <xdr:ext cx="3571875" cy="2228850"/>
    <xdr:graphicFrame macro="">
      <xdr:nvGraphicFramePr>
        <xdr:cNvPr id="1828840572" name="Chart 17" title="Chart">
          <a:extLst>
            <a:ext uri="{FF2B5EF4-FFF2-40B4-BE49-F238E27FC236}">
              <a16:creationId xmlns:a16="http://schemas.microsoft.com/office/drawing/2014/main" id="{00000000-0008-0000-0200-00007CE4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447675</xdr:colOff>
      <xdr:row>74</xdr:row>
      <xdr:rowOff>171450</xdr:rowOff>
    </xdr:from>
    <xdr:ext cx="3857625" cy="2390775"/>
    <xdr:graphicFrame macro="">
      <xdr:nvGraphicFramePr>
        <xdr:cNvPr id="1337505079" name="Chart 18" title="Chart">
          <a:extLst>
            <a:ext uri="{FF2B5EF4-FFF2-40B4-BE49-F238E27FC236}">
              <a16:creationId xmlns:a16="http://schemas.microsoft.com/office/drawing/2014/main" id="{00000000-0008-0000-0200-000037B5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6</xdr:col>
      <xdr:colOff>114300</xdr:colOff>
      <xdr:row>88</xdr:row>
      <xdr:rowOff>133350</xdr:rowOff>
    </xdr:from>
    <xdr:ext cx="3571875" cy="2228850"/>
    <xdr:graphicFrame macro="">
      <xdr:nvGraphicFramePr>
        <xdr:cNvPr id="1290003769" name="Chart 19" title="Chart">
          <a:extLst>
            <a:ext uri="{FF2B5EF4-FFF2-40B4-BE49-F238E27FC236}">
              <a16:creationId xmlns:a16="http://schemas.microsoft.com/office/drawing/2014/main" id="{00000000-0008-0000-0200-000039E5E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5</xdr:col>
      <xdr:colOff>571500</xdr:colOff>
      <xdr:row>32</xdr:row>
      <xdr:rowOff>47625</xdr:rowOff>
    </xdr:from>
    <xdr:ext cx="3857625" cy="2390775"/>
    <xdr:graphicFrame macro="">
      <xdr:nvGraphicFramePr>
        <xdr:cNvPr id="511315977" name="Chart 20" title="Chart">
          <a:extLst>
            <a:ext uri="{FF2B5EF4-FFF2-40B4-BE49-F238E27FC236}">
              <a16:creationId xmlns:a16="http://schemas.microsoft.com/office/drawing/2014/main" id="{00000000-0008-0000-0200-000009107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514350</xdr:colOff>
      <xdr:row>89</xdr:row>
      <xdr:rowOff>9525</xdr:rowOff>
    </xdr:from>
    <xdr:ext cx="3438525" cy="2124075"/>
    <xdr:graphicFrame macro="">
      <xdr:nvGraphicFramePr>
        <xdr:cNvPr id="1933491239" name="Chart 21" title="Chart">
          <a:extLst>
            <a:ext uri="{FF2B5EF4-FFF2-40B4-BE49-F238E27FC236}">
              <a16:creationId xmlns:a16="http://schemas.microsoft.com/office/drawing/2014/main" id="{00000000-0008-0000-0200-000027BC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371475</xdr:colOff>
      <xdr:row>20</xdr:row>
      <xdr:rowOff>57150</xdr:rowOff>
    </xdr:from>
    <xdr:ext cx="5715000" cy="3533775"/>
    <xdr:graphicFrame macro="">
      <xdr:nvGraphicFramePr>
        <xdr:cNvPr id="361972241" name="Chart 22" title="Chart">
          <a:extLst>
            <a:ext uri="{FF2B5EF4-FFF2-40B4-BE49-F238E27FC236}">
              <a16:creationId xmlns:a16="http://schemas.microsoft.com/office/drawing/2014/main" id="{00000000-0008-0000-0300-00001142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209550</xdr:colOff>
      <xdr:row>40</xdr:row>
      <xdr:rowOff>104775</xdr:rowOff>
    </xdr:from>
    <xdr:ext cx="5715000" cy="3638550"/>
    <xdr:graphicFrame macro="">
      <xdr:nvGraphicFramePr>
        <xdr:cNvPr id="1527053731" name="Chart 23" title="Chart">
          <a:extLst>
            <a:ext uri="{FF2B5EF4-FFF2-40B4-BE49-F238E27FC236}">
              <a16:creationId xmlns:a16="http://schemas.microsoft.com/office/drawing/2014/main" id="{00000000-0008-0000-0300-0000A3FD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53</xdr:row>
      <xdr:rowOff>9525</xdr:rowOff>
    </xdr:from>
    <xdr:ext cx="3952875" cy="2447925"/>
    <xdr:graphicFrame macro="">
      <xdr:nvGraphicFramePr>
        <xdr:cNvPr id="1678698399" name="Chart 24" title="Chart">
          <a:extLst>
            <a:ext uri="{FF2B5EF4-FFF2-40B4-BE49-F238E27FC236}">
              <a16:creationId xmlns:a16="http://schemas.microsoft.com/office/drawing/2014/main" id="{00000000-0008-0000-0400-00009FE7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295275</xdr:colOff>
      <xdr:row>10</xdr:row>
      <xdr:rowOff>133350</xdr:rowOff>
    </xdr:from>
    <xdr:ext cx="3800475" cy="2343150"/>
    <xdr:graphicFrame macro="">
      <xdr:nvGraphicFramePr>
        <xdr:cNvPr id="335663846" name="Chart 25" title="Chart">
          <a:extLst>
            <a:ext uri="{FF2B5EF4-FFF2-40B4-BE49-F238E27FC236}">
              <a16:creationId xmlns:a16="http://schemas.microsoft.com/office/drawing/2014/main" id="{00000000-0008-0000-0400-0000E6D20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209550</xdr:colOff>
      <xdr:row>25</xdr:row>
      <xdr:rowOff>66675</xdr:rowOff>
    </xdr:from>
    <xdr:ext cx="4762500" cy="2952750"/>
    <xdr:graphicFrame macro="">
      <xdr:nvGraphicFramePr>
        <xdr:cNvPr id="315662843" name="Chart 26" title="Chart">
          <a:extLst>
            <a:ext uri="{FF2B5EF4-FFF2-40B4-BE49-F238E27FC236}">
              <a16:creationId xmlns:a16="http://schemas.microsoft.com/office/drawing/2014/main" id="{00000000-0008-0000-0400-0000FBA1D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523875</xdr:colOff>
      <xdr:row>43</xdr:row>
      <xdr:rowOff>133350</xdr:rowOff>
    </xdr:from>
    <xdr:ext cx="3638550" cy="2247900"/>
    <xdr:graphicFrame macro="">
      <xdr:nvGraphicFramePr>
        <xdr:cNvPr id="689464861" name="Chart 27" title="Chart">
          <a:extLst>
            <a:ext uri="{FF2B5EF4-FFF2-40B4-BE49-F238E27FC236}">
              <a16:creationId xmlns:a16="http://schemas.microsoft.com/office/drawing/2014/main" id="{00000000-0008-0000-0400-00001D661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266700</xdr:colOff>
      <xdr:row>43</xdr:row>
      <xdr:rowOff>133350</xdr:rowOff>
    </xdr:from>
    <xdr:ext cx="3638550" cy="2247900"/>
    <xdr:graphicFrame macro="">
      <xdr:nvGraphicFramePr>
        <xdr:cNvPr id="177256705" name="Chart 28" title="Chart">
          <a:extLst>
            <a:ext uri="{FF2B5EF4-FFF2-40B4-BE49-F238E27FC236}">
              <a16:creationId xmlns:a16="http://schemas.microsoft.com/office/drawing/2014/main" id="{00000000-0008-0000-0400-000001B99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</xdr:colOff>
      <xdr:row>56</xdr:row>
      <xdr:rowOff>95250</xdr:rowOff>
    </xdr:from>
    <xdr:ext cx="3505200" cy="2143125"/>
    <xdr:graphicFrame macro="">
      <xdr:nvGraphicFramePr>
        <xdr:cNvPr id="244142492" name="Chart 29" title="Chart">
          <a:extLst>
            <a:ext uri="{FF2B5EF4-FFF2-40B4-BE49-F238E27FC236}">
              <a16:creationId xmlns:a16="http://schemas.microsoft.com/office/drawing/2014/main" id="{00000000-0008-0000-0400-00009C518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266700</xdr:colOff>
      <xdr:row>56</xdr:row>
      <xdr:rowOff>95250</xdr:rowOff>
    </xdr:from>
    <xdr:ext cx="3638550" cy="2247900"/>
    <xdr:graphicFrame macro="">
      <xdr:nvGraphicFramePr>
        <xdr:cNvPr id="1595771776" name="Chart 30" title="Chart">
          <a:extLst>
            <a:ext uri="{FF2B5EF4-FFF2-40B4-BE49-F238E27FC236}">
              <a16:creationId xmlns:a16="http://schemas.microsoft.com/office/drawing/2014/main" id="{00000000-0008-0000-0400-0000808B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57150</xdr:colOff>
      <xdr:row>69</xdr:row>
      <xdr:rowOff>152400</xdr:rowOff>
    </xdr:from>
    <xdr:ext cx="3800475" cy="2343150"/>
    <xdr:graphicFrame macro="">
      <xdr:nvGraphicFramePr>
        <xdr:cNvPr id="2142788113" name="Chart 31" title="Chart">
          <a:extLst>
            <a:ext uri="{FF2B5EF4-FFF2-40B4-BE49-F238E27FC236}">
              <a16:creationId xmlns:a16="http://schemas.microsoft.com/office/drawing/2014/main" id="{00000000-0008-0000-0400-0000115A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13</xdr:col>
      <xdr:colOff>419100</xdr:colOff>
      <xdr:row>69</xdr:row>
      <xdr:rowOff>47625</xdr:rowOff>
    </xdr:from>
    <xdr:ext cx="3590925" cy="2200275"/>
    <xdr:graphicFrame macro="">
      <xdr:nvGraphicFramePr>
        <xdr:cNvPr id="1634713626" name="Chart 32" title="Chart">
          <a:extLst>
            <a:ext uri="{FF2B5EF4-FFF2-40B4-BE49-F238E27FC236}">
              <a16:creationId xmlns:a16="http://schemas.microsoft.com/office/drawing/2014/main" id="{00000000-0008-0000-0400-00001AC06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238125</xdr:colOff>
      <xdr:row>67</xdr:row>
      <xdr:rowOff>104775</xdr:rowOff>
    </xdr:from>
    <xdr:ext cx="3714750" cy="2295525"/>
    <xdr:graphicFrame macro="">
      <xdr:nvGraphicFramePr>
        <xdr:cNvPr id="2075461305" name="Chart 33" title="Chart">
          <a:extLst>
            <a:ext uri="{FF2B5EF4-FFF2-40B4-BE49-F238E27FC236}">
              <a16:creationId xmlns:a16="http://schemas.microsoft.com/office/drawing/2014/main" id="{00000000-0008-0000-0400-0000B906B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238125</xdr:colOff>
      <xdr:row>81</xdr:row>
      <xdr:rowOff>47625</xdr:rowOff>
    </xdr:from>
    <xdr:ext cx="3714750" cy="2295525"/>
    <xdr:graphicFrame macro="">
      <xdr:nvGraphicFramePr>
        <xdr:cNvPr id="1634383215" name="Chart 34" title="Chart">
          <a:extLst>
            <a:ext uri="{FF2B5EF4-FFF2-40B4-BE49-F238E27FC236}">
              <a16:creationId xmlns:a16="http://schemas.microsoft.com/office/drawing/2014/main" id="{00000000-0008-0000-0400-00006FB5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10</xdr:row>
      <xdr:rowOff>114300</xdr:rowOff>
    </xdr:from>
    <xdr:ext cx="4524375" cy="2800350"/>
    <xdr:graphicFrame macro="">
      <xdr:nvGraphicFramePr>
        <xdr:cNvPr id="1893920114" name="Chart 35" title="Chart">
          <a:extLst>
            <a:ext uri="{FF2B5EF4-FFF2-40B4-BE49-F238E27FC236}">
              <a16:creationId xmlns:a16="http://schemas.microsoft.com/office/drawing/2014/main" id="{00000000-0008-0000-0500-000072ED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28575</xdr:colOff>
      <xdr:row>27</xdr:row>
      <xdr:rowOff>28575</xdr:rowOff>
    </xdr:from>
    <xdr:ext cx="4410075" cy="2733675"/>
    <xdr:graphicFrame macro="">
      <xdr:nvGraphicFramePr>
        <xdr:cNvPr id="1787217532" name="Chart 36" title="Chart">
          <a:extLst>
            <a:ext uri="{FF2B5EF4-FFF2-40B4-BE49-F238E27FC236}">
              <a16:creationId xmlns:a16="http://schemas.microsoft.com/office/drawing/2014/main" id="{00000000-0008-0000-0500-00007CC68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44</xdr:row>
      <xdr:rowOff>57150</xdr:rowOff>
    </xdr:from>
    <xdr:ext cx="4276725" cy="2638425"/>
    <xdr:graphicFrame macro="">
      <xdr:nvGraphicFramePr>
        <xdr:cNvPr id="1671804913" name="Chart 37" title="Chart">
          <a:extLst>
            <a:ext uri="{FF2B5EF4-FFF2-40B4-BE49-F238E27FC236}">
              <a16:creationId xmlns:a16="http://schemas.microsoft.com/office/drawing/2014/main" id="{00000000-0008-0000-0500-0000F1B7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323850</xdr:colOff>
      <xdr:row>45</xdr:row>
      <xdr:rowOff>76200</xdr:rowOff>
    </xdr:from>
    <xdr:ext cx="3590925" cy="2209800"/>
    <xdr:graphicFrame macro="">
      <xdr:nvGraphicFramePr>
        <xdr:cNvPr id="1095222111" name="Chart 38" title="Chart">
          <a:extLst>
            <a:ext uri="{FF2B5EF4-FFF2-40B4-BE49-F238E27FC236}">
              <a16:creationId xmlns:a16="http://schemas.microsoft.com/office/drawing/2014/main" id="{00000000-0008-0000-0500-00005FC34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161925</xdr:colOff>
      <xdr:row>59</xdr:row>
      <xdr:rowOff>57150</xdr:rowOff>
    </xdr:from>
    <xdr:ext cx="4038600" cy="2486025"/>
    <xdr:graphicFrame macro="">
      <xdr:nvGraphicFramePr>
        <xdr:cNvPr id="1721131366" name="Chart 39" title="Chart">
          <a:extLst>
            <a:ext uri="{FF2B5EF4-FFF2-40B4-BE49-F238E27FC236}">
              <a16:creationId xmlns:a16="http://schemas.microsoft.com/office/drawing/2014/main" id="{00000000-0008-0000-0500-000066619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133350</xdr:colOff>
      <xdr:row>45</xdr:row>
      <xdr:rowOff>38100</xdr:rowOff>
    </xdr:from>
    <xdr:ext cx="3714750" cy="2295525"/>
    <xdr:graphicFrame macro="">
      <xdr:nvGraphicFramePr>
        <xdr:cNvPr id="693970711" name="Chart 40" title="Chart">
          <a:extLst>
            <a:ext uri="{FF2B5EF4-FFF2-40B4-BE49-F238E27FC236}">
              <a16:creationId xmlns:a16="http://schemas.microsoft.com/office/drawing/2014/main" id="{00000000-0008-0000-0500-000017275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514350</xdr:colOff>
      <xdr:row>60</xdr:row>
      <xdr:rowOff>38100</xdr:rowOff>
    </xdr:from>
    <xdr:ext cx="3933825" cy="2428875"/>
    <xdr:graphicFrame macro="">
      <xdr:nvGraphicFramePr>
        <xdr:cNvPr id="1628370664" name="Chart 41" title="Chart">
          <a:extLst>
            <a:ext uri="{FF2B5EF4-FFF2-40B4-BE49-F238E27FC236}">
              <a16:creationId xmlns:a16="http://schemas.microsoft.com/office/drawing/2014/main" id="{00000000-0008-0000-0500-0000E8F60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485775</xdr:colOff>
      <xdr:row>17</xdr:row>
      <xdr:rowOff>123825</xdr:rowOff>
    </xdr:from>
    <xdr:ext cx="4343400" cy="2238375"/>
    <xdr:graphicFrame macro="">
      <xdr:nvGraphicFramePr>
        <xdr:cNvPr id="203549291" name="Chart 42">
          <a:extLst>
            <a:ext uri="{FF2B5EF4-FFF2-40B4-BE49-F238E27FC236}">
              <a16:creationId xmlns:a16="http://schemas.microsoft.com/office/drawing/2014/main" id="{00000000-0008-0000-0600-00006BEA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9525</xdr:colOff>
      <xdr:row>30</xdr:row>
      <xdr:rowOff>161925</xdr:rowOff>
    </xdr:from>
    <xdr:ext cx="2705100" cy="1828800"/>
    <xdr:graphicFrame macro="">
      <xdr:nvGraphicFramePr>
        <xdr:cNvPr id="790119397" name="Chart 43">
          <a:extLst>
            <a:ext uri="{FF2B5EF4-FFF2-40B4-BE49-F238E27FC236}">
              <a16:creationId xmlns:a16="http://schemas.microsoft.com/office/drawing/2014/main" id="{00000000-0008-0000-0600-0000E5431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571500</xdr:colOff>
      <xdr:row>41</xdr:row>
      <xdr:rowOff>180975</xdr:rowOff>
    </xdr:from>
    <xdr:ext cx="2686050" cy="1828800"/>
    <xdr:graphicFrame macro="">
      <xdr:nvGraphicFramePr>
        <xdr:cNvPr id="140040815" name="Chart 44">
          <a:extLst>
            <a:ext uri="{FF2B5EF4-FFF2-40B4-BE49-F238E27FC236}">
              <a16:creationId xmlns:a16="http://schemas.microsoft.com/office/drawing/2014/main" id="{00000000-0008-0000-0600-00006FDA5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0</xdr:colOff>
      <xdr:row>31</xdr:row>
      <xdr:rowOff>0</xdr:rowOff>
    </xdr:from>
    <xdr:ext cx="2705100" cy="1828800"/>
    <xdr:graphicFrame macro="">
      <xdr:nvGraphicFramePr>
        <xdr:cNvPr id="1952354670" name="Chart 45">
          <a:extLst>
            <a:ext uri="{FF2B5EF4-FFF2-40B4-BE49-F238E27FC236}">
              <a16:creationId xmlns:a16="http://schemas.microsoft.com/office/drawing/2014/main" id="{00000000-0008-0000-0600-00006E91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0</xdr:colOff>
      <xdr:row>42</xdr:row>
      <xdr:rowOff>0</xdr:rowOff>
    </xdr:from>
    <xdr:ext cx="2705100" cy="1828800"/>
    <xdr:graphicFrame macro="">
      <xdr:nvGraphicFramePr>
        <xdr:cNvPr id="1683313530" name="Chart 46">
          <a:extLst>
            <a:ext uri="{FF2B5EF4-FFF2-40B4-BE49-F238E27FC236}">
              <a16:creationId xmlns:a16="http://schemas.microsoft.com/office/drawing/2014/main" id="{00000000-0008-0000-0600-00007A53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0</xdr:colOff>
      <xdr:row>31</xdr:row>
      <xdr:rowOff>0</xdr:rowOff>
    </xdr:from>
    <xdr:ext cx="2705100" cy="1828800"/>
    <xdr:graphicFrame macro="">
      <xdr:nvGraphicFramePr>
        <xdr:cNvPr id="1719284031" name="Chart 47">
          <a:extLst>
            <a:ext uri="{FF2B5EF4-FFF2-40B4-BE49-F238E27FC236}">
              <a16:creationId xmlns:a16="http://schemas.microsoft.com/office/drawing/2014/main" id="{00000000-0008-0000-0600-00003F317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13</xdr:col>
      <xdr:colOff>0</xdr:colOff>
      <xdr:row>42</xdr:row>
      <xdr:rowOff>0</xdr:rowOff>
    </xdr:from>
    <xdr:ext cx="2705100" cy="1828800"/>
    <xdr:graphicFrame macro="">
      <xdr:nvGraphicFramePr>
        <xdr:cNvPr id="933797131" name="Chart 48">
          <a:extLst>
            <a:ext uri="{FF2B5EF4-FFF2-40B4-BE49-F238E27FC236}">
              <a16:creationId xmlns:a16="http://schemas.microsoft.com/office/drawing/2014/main" id="{00000000-0008-0000-0600-00000B9DA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</xdr:col>
      <xdr:colOff>0</xdr:colOff>
      <xdr:row>53</xdr:row>
      <xdr:rowOff>0</xdr:rowOff>
    </xdr:from>
    <xdr:ext cx="2705100" cy="1828800"/>
    <xdr:graphicFrame macro="">
      <xdr:nvGraphicFramePr>
        <xdr:cNvPr id="887978099" name="Chart 49">
          <a:extLst>
            <a:ext uri="{FF2B5EF4-FFF2-40B4-BE49-F238E27FC236}">
              <a16:creationId xmlns:a16="http://schemas.microsoft.com/office/drawing/2014/main" id="{00000000-0008-0000-0600-00007378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9</xdr:col>
      <xdr:colOff>0</xdr:colOff>
      <xdr:row>56</xdr:row>
      <xdr:rowOff>0</xdr:rowOff>
    </xdr:from>
    <xdr:ext cx="2705100" cy="1828800"/>
    <xdr:graphicFrame macro="">
      <xdr:nvGraphicFramePr>
        <xdr:cNvPr id="2023926220" name="Chart 50">
          <a:extLst>
            <a:ext uri="{FF2B5EF4-FFF2-40B4-BE49-F238E27FC236}">
              <a16:creationId xmlns:a16="http://schemas.microsoft.com/office/drawing/2014/main" id="{00000000-0008-0000-0600-0000CCA9A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514350</xdr:colOff>
      <xdr:row>18</xdr:row>
      <xdr:rowOff>0</xdr:rowOff>
    </xdr:from>
    <xdr:ext cx="4572000" cy="2409825"/>
    <xdr:graphicFrame macro="">
      <xdr:nvGraphicFramePr>
        <xdr:cNvPr id="676754779" name="Chart 51">
          <a:extLst>
            <a:ext uri="{FF2B5EF4-FFF2-40B4-BE49-F238E27FC236}">
              <a16:creationId xmlns:a16="http://schemas.microsoft.com/office/drawing/2014/main" id="{00000000-0008-0000-0600-00005B75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19</xdr:col>
      <xdr:colOff>0</xdr:colOff>
      <xdr:row>32</xdr:row>
      <xdr:rowOff>0</xdr:rowOff>
    </xdr:from>
    <xdr:ext cx="2705100" cy="1828800"/>
    <xdr:graphicFrame macro="">
      <xdr:nvGraphicFramePr>
        <xdr:cNvPr id="1237793367" name="Chart 52">
          <a:extLst>
            <a:ext uri="{FF2B5EF4-FFF2-40B4-BE49-F238E27FC236}">
              <a16:creationId xmlns:a16="http://schemas.microsoft.com/office/drawing/2014/main" id="{00000000-0008-0000-0600-0000573AC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190500</xdr:colOff>
      <xdr:row>2</xdr:row>
      <xdr:rowOff>66675</xdr:rowOff>
    </xdr:from>
    <xdr:ext cx="4371975" cy="2714625"/>
    <xdr:graphicFrame macro="">
      <xdr:nvGraphicFramePr>
        <xdr:cNvPr id="1402824440" name="Chart 53" title="Chart">
          <a:extLst>
            <a:ext uri="{FF2B5EF4-FFF2-40B4-BE49-F238E27FC236}">
              <a16:creationId xmlns:a16="http://schemas.microsoft.com/office/drawing/2014/main" id="{00000000-0008-0000-0700-0000F8669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85725</xdr:colOff>
      <xdr:row>18</xdr:row>
      <xdr:rowOff>114300</xdr:rowOff>
    </xdr:from>
    <xdr:ext cx="4276725" cy="2638425"/>
    <xdr:graphicFrame macro="">
      <xdr:nvGraphicFramePr>
        <xdr:cNvPr id="1512796941" name="Chart 54" title="Chart">
          <a:extLst>
            <a:ext uri="{FF2B5EF4-FFF2-40B4-BE49-F238E27FC236}">
              <a16:creationId xmlns:a16="http://schemas.microsoft.com/office/drawing/2014/main" id="{00000000-0008-0000-0700-00000D73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190500</xdr:colOff>
      <xdr:row>34</xdr:row>
      <xdr:rowOff>133350</xdr:rowOff>
    </xdr:from>
    <xdr:ext cx="3552825" cy="2190750"/>
    <xdr:graphicFrame macro="">
      <xdr:nvGraphicFramePr>
        <xdr:cNvPr id="659105287" name="Chart 55" title="Chart">
          <a:extLst>
            <a:ext uri="{FF2B5EF4-FFF2-40B4-BE49-F238E27FC236}">
              <a16:creationId xmlns:a16="http://schemas.microsoft.com/office/drawing/2014/main" id="{00000000-0008-0000-0700-000007264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457200</xdr:colOff>
      <xdr:row>35</xdr:row>
      <xdr:rowOff>0</xdr:rowOff>
    </xdr:from>
    <xdr:ext cx="3886200" cy="2400300"/>
    <xdr:graphicFrame macro="">
      <xdr:nvGraphicFramePr>
        <xdr:cNvPr id="687220673" name="Chart 56" title="Chart">
          <a:extLst>
            <a:ext uri="{FF2B5EF4-FFF2-40B4-BE49-F238E27FC236}">
              <a16:creationId xmlns:a16="http://schemas.microsoft.com/office/drawing/2014/main" id="{00000000-0008-0000-0700-0000C127F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238125</xdr:colOff>
      <xdr:row>22</xdr:row>
      <xdr:rowOff>47625</xdr:rowOff>
    </xdr:from>
    <xdr:ext cx="3305175" cy="2038350"/>
    <xdr:graphicFrame macro="">
      <xdr:nvGraphicFramePr>
        <xdr:cNvPr id="1493403459" name="Chart 58" title="Chart">
          <a:extLst>
            <a:ext uri="{FF2B5EF4-FFF2-40B4-BE49-F238E27FC236}">
              <a16:creationId xmlns:a16="http://schemas.microsoft.com/office/drawing/2014/main" id="{00000000-0008-0000-0800-00004387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11</xdr:col>
      <xdr:colOff>528636</xdr:colOff>
      <xdr:row>3</xdr:row>
      <xdr:rowOff>161924</xdr:rowOff>
    </xdr:from>
    <xdr:to>
      <xdr:col>21</xdr:col>
      <xdr:colOff>514349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8D38B-8657-4EFF-B593-B03F7C5D6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347662</xdr:colOff>
      <xdr:row>22</xdr:row>
      <xdr:rowOff>85725</xdr:rowOff>
    </xdr:from>
    <xdr:to>
      <xdr:col>23</xdr:col>
      <xdr:colOff>390525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92769-3FBF-4EC0-A8A4-3E12020E9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328612</xdr:colOff>
      <xdr:row>34</xdr:row>
      <xdr:rowOff>95250</xdr:rowOff>
    </xdr:from>
    <xdr:to>
      <xdr:col>19</xdr:col>
      <xdr:colOff>252412</xdr:colOff>
      <xdr:row>49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EFDB0-8C7C-477D-83A8-84B909AF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>
      <selection sqref="A1:E1"/>
    </sheetView>
  </sheetViews>
  <sheetFormatPr defaultColWidth="12.625" defaultRowHeight="15" customHeight="1" x14ac:dyDescent="0.2"/>
  <cols>
    <col min="1" max="1" width="39.25" customWidth="1"/>
  </cols>
  <sheetData>
    <row r="1" spans="1:5" ht="15" customHeight="1" x14ac:dyDescent="0.3">
      <c r="A1" s="41" t="s">
        <v>0</v>
      </c>
      <c r="B1" s="42"/>
      <c r="C1" s="42"/>
      <c r="D1" s="42"/>
      <c r="E1" s="42"/>
    </row>
    <row r="2" spans="1:5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2"/>
    </row>
    <row r="3" spans="1:5" ht="15.75" x14ac:dyDescent="0.25">
      <c r="A3" s="3" t="s">
        <v>5</v>
      </c>
      <c r="B3" s="4" t="s">
        <v>6</v>
      </c>
      <c r="C3" s="4" t="s">
        <v>6</v>
      </c>
      <c r="D3" s="4" t="s">
        <v>6</v>
      </c>
      <c r="E3" s="2"/>
    </row>
    <row r="4" spans="1:5" ht="15.75" x14ac:dyDescent="0.25">
      <c r="A4" s="3" t="s">
        <v>7</v>
      </c>
      <c r="B4" s="4" t="s">
        <v>6</v>
      </c>
      <c r="C4" s="4" t="s">
        <v>6</v>
      </c>
      <c r="D4" s="4" t="s">
        <v>6</v>
      </c>
      <c r="E4" s="2"/>
    </row>
    <row r="5" spans="1:5" ht="15.75" x14ac:dyDescent="0.25">
      <c r="A5" s="3" t="s">
        <v>8</v>
      </c>
      <c r="B5" s="4" t="s">
        <v>6</v>
      </c>
      <c r="C5" s="4" t="s">
        <v>6</v>
      </c>
      <c r="D5" s="4" t="s">
        <v>6</v>
      </c>
      <c r="E5" s="2"/>
    </row>
    <row r="6" spans="1:5" ht="15.75" x14ac:dyDescent="0.25">
      <c r="A6" s="2"/>
      <c r="B6" s="2"/>
      <c r="C6" s="2"/>
      <c r="D6" s="2"/>
      <c r="E6" s="2"/>
    </row>
    <row r="7" spans="1:5" ht="15.75" x14ac:dyDescent="0.25">
      <c r="A7" s="4" t="s">
        <v>9</v>
      </c>
      <c r="B7" s="4" t="s">
        <v>6</v>
      </c>
      <c r="C7" s="4"/>
      <c r="D7" s="4"/>
      <c r="E7" s="2"/>
    </row>
    <row r="8" spans="1:5" ht="15.75" x14ac:dyDescent="0.25">
      <c r="A8" s="4" t="s">
        <v>10</v>
      </c>
      <c r="B8" s="4" t="s">
        <v>6</v>
      </c>
      <c r="C8" s="4"/>
      <c r="D8" s="4"/>
      <c r="E8" s="2"/>
    </row>
    <row r="9" spans="1:5" ht="15.75" x14ac:dyDescent="0.25">
      <c r="A9" s="3" t="s">
        <v>11</v>
      </c>
      <c r="B9" s="4" t="s">
        <v>6</v>
      </c>
      <c r="C9" s="4" t="s">
        <v>12</v>
      </c>
      <c r="D9" s="4" t="s">
        <v>6</v>
      </c>
      <c r="E9" s="2"/>
    </row>
    <row r="10" spans="1:5" ht="15.75" x14ac:dyDescent="0.25">
      <c r="A10" s="2"/>
      <c r="B10" s="2"/>
      <c r="C10" s="2"/>
      <c r="D10" s="2"/>
      <c r="E10" s="2"/>
    </row>
    <row r="11" spans="1:5" ht="15.75" x14ac:dyDescent="0.25">
      <c r="A11" s="3" t="s">
        <v>13</v>
      </c>
      <c r="B11" s="4" t="s">
        <v>6</v>
      </c>
      <c r="C11" s="4" t="s">
        <v>6</v>
      </c>
      <c r="D11" s="4" t="s">
        <v>6</v>
      </c>
      <c r="E11" s="2"/>
    </row>
    <row r="12" spans="1:5" ht="15.75" x14ac:dyDescent="0.25">
      <c r="A12" s="2"/>
      <c r="B12" s="2"/>
      <c r="C12" s="2"/>
      <c r="D12" s="2"/>
      <c r="E12" s="2"/>
    </row>
    <row r="13" spans="1:5" ht="15.75" x14ac:dyDescent="0.25">
      <c r="A13" s="3" t="s">
        <v>14</v>
      </c>
      <c r="B13" s="4" t="s">
        <v>6</v>
      </c>
      <c r="C13" s="4" t="s">
        <v>6</v>
      </c>
      <c r="D13" s="4" t="s">
        <v>6</v>
      </c>
      <c r="E13" s="2"/>
    </row>
    <row r="14" spans="1:5" ht="15.75" x14ac:dyDescent="0.25">
      <c r="A14" s="2"/>
      <c r="B14" s="2"/>
      <c r="C14" s="2"/>
      <c r="D14" s="2"/>
      <c r="E14" s="2"/>
    </row>
    <row r="17" spans="1:1" x14ac:dyDescent="0.25">
      <c r="A17" s="5" t="s">
        <v>15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954"/>
  <sheetViews>
    <sheetView topLeftCell="A130" workbookViewId="0">
      <selection activeCell="M135" sqref="M135:M142"/>
    </sheetView>
  </sheetViews>
  <sheetFormatPr defaultColWidth="12.625" defaultRowHeight="15" customHeight="1" x14ac:dyDescent="0.2"/>
  <cols>
    <col min="1" max="1" width="16.5" customWidth="1"/>
    <col min="2" max="28" width="7.625" customWidth="1"/>
  </cols>
  <sheetData>
    <row r="1" spans="1:21" ht="14.25" customHeight="1" x14ac:dyDescent="0.25">
      <c r="A1" s="6"/>
      <c r="B1" s="43">
        <v>2019</v>
      </c>
      <c r="C1" s="42"/>
      <c r="D1" s="42"/>
      <c r="E1" s="42"/>
      <c r="F1" s="42"/>
      <c r="G1" s="42"/>
      <c r="H1" s="42"/>
      <c r="I1" s="42"/>
      <c r="J1" s="6"/>
      <c r="T1" s="7" t="s">
        <v>16</v>
      </c>
      <c r="U1" s="8">
        <v>333.33333333333337</v>
      </c>
    </row>
    <row r="2" spans="1:21" ht="14.25" customHeight="1" x14ac:dyDescent="0.25">
      <c r="A2" s="7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9" t="s">
        <v>25</v>
      </c>
      <c r="K2" s="10" t="s">
        <v>26</v>
      </c>
      <c r="T2" s="7" t="s">
        <v>27</v>
      </c>
      <c r="U2" s="8">
        <v>0</v>
      </c>
    </row>
    <row r="3" spans="1:21" ht="14.25" customHeight="1" x14ac:dyDescent="0.25">
      <c r="A3" s="8" t="s">
        <v>16</v>
      </c>
      <c r="B3" s="8">
        <v>25</v>
      </c>
      <c r="C3" s="8">
        <v>6</v>
      </c>
      <c r="D3" s="8">
        <v>16</v>
      </c>
      <c r="E3" s="8">
        <v>31</v>
      </c>
      <c r="F3" s="8">
        <v>66</v>
      </c>
      <c r="G3" s="5">
        <v>50</v>
      </c>
      <c r="H3" s="5" t="s">
        <v>28</v>
      </c>
      <c r="I3" s="5" t="s">
        <v>28</v>
      </c>
      <c r="K3" s="11">
        <f t="shared" ref="K3:K12" si="0">SUM(B3:G3)</f>
        <v>194</v>
      </c>
      <c r="T3" s="12" t="s">
        <v>29</v>
      </c>
      <c r="U3" s="8">
        <v>0</v>
      </c>
    </row>
    <row r="4" spans="1:21" ht="14.25" customHeight="1" x14ac:dyDescent="0.25">
      <c r="A4" s="8" t="s">
        <v>27</v>
      </c>
      <c r="B4" s="8">
        <v>0</v>
      </c>
      <c r="C4" s="8">
        <v>0</v>
      </c>
      <c r="D4" s="8">
        <v>0</v>
      </c>
      <c r="E4" s="8">
        <v>0</v>
      </c>
      <c r="F4" s="8">
        <v>1</v>
      </c>
      <c r="G4" s="5">
        <v>0</v>
      </c>
      <c r="K4" s="11">
        <f t="shared" si="0"/>
        <v>1</v>
      </c>
      <c r="T4" s="7" t="s">
        <v>30</v>
      </c>
      <c r="U4" s="8">
        <v>0</v>
      </c>
    </row>
    <row r="5" spans="1:21" ht="14.25" customHeight="1" x14ac:dyDescent="0.25">
      <c r="A5" s="8" t="s">
        <v>31</v>
      </c>
      <c r="B5" s="8">
        <v>5</v>
      </c>
      <c r="C5" s="8">
        <v>0</v>
      </c>
      <c r="D5" s="8">
        <v>0</v>
      </c>
      <c r="E5" s="8">
        <v>0</v>
      </c>
      <c r="F5" s="8">
        <v>0</v>
      </c>
      <c r="G5" s="5">
        <v>0</v>
      </c>
      <c r="K5" s="11">
        <f t="shared" si="0"/>
        <v>5</v>
      </c>
      <c r="T5" s="7" t="s">
        <v>32</v>
      </c>
      <c r="U5" s="8">
        <v>0</v>
      </c>
    </row>
    <row r="6" spans="1:21" ht="14.25" customHeight="1" x14ac:dyDescent="0.25">
      <c r="A6" s="8" t="s">
        <v>30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5">
        <v>0</v>
      </c>
      <c r="K6" s="11">
        <f t="shared" si="0"/>
        <v>1</v>
      </c>
      <c r="T6" s="7" t="s">
        <v>33</v>
      </c>
      <c r="U6" s="8">
        <v>20</v>
      </c>
    </row>
    <row r="7" spans="1:21" ht="14.25" customHeight="1" x14ac:dyDescent="0.25">
      <c r="A7" s="8" t="s">
        <v>32</v>
      </c>
      <c r="B7" s="8">
        <v>4</v>
      </c>
      <c r="C7" s="8">
        <v>0</v>
      </c>
      <c r="D7" s="8">
        <v>0</v>
      </c>
      <c r="E7" s="8">
        <v>0</v>
      </c>
      <c r="F7" s="8">
        <v>0</v>
      </c>
      <c r="G7" s="5">
        <v>0</v>
      </c>
      <c r="K7" s="11">
        <f t="shared" si="0"/>
        <v>4</v>
      </c>
      <c r="T7" s="7" t="s">
        <v>34</v>
      </c>
      <c r="U7" s="8">
        <v>6.666666666666667</v>
      </c>
    </row>
    <row r="8" spans="1:21" ht="14.25" customHeight="1" x14ac:dyDescent="0.25">
      <c r="A8" s="8" t="s">
        <v>33</v>
      </c>
      <c r="B8" s="8">
        <v>0</v>
      </c>
      <c r="C8" s="8">
        <v>0</v>
      </c>
      <c r="D8" s="8">
        <v>2</v>
      </c>
      <c r="E8" s="8">
        <v>1</v>
      </c>
      <c r="F8" s="8">
        <v>3</v>
      </c>
      <c r="G8" s="5">
        <v>3</v>
      </c>
      <c r="K8" s="11">
        <f t="shared" si="0"/>
        <v>9</v>
      </c>
      <c r="T8" s="7" t="s">
        <v>35</v>
      </c>
      <c r="U8" s="8">
        <v>13.333333333333334</v>
      </c>
    </row>
    <row r="9" spans="1:21" ht="14.25" customHeight="1" x14ac:dyDescent="0.25">
      <c r="A9" s="8" t="s">
        <v>34</v>
      </c>
      <c r="B9" s="8">
        <v>4</v>
      </c>
      <c r="C9" s="8">
        <v>0</v>
      </c>
      <c r="D9" s="8">
        <v>16</v>
      </c>
      <c r="E9" s="8">
        <v>27</v>
      </c>
      <c r="F9" s="8">
        <v>13</v>
      </c>
      <c r="G9" s="5">
        <v>1</v>
      </c>
      <c r="K9" s="11">
        <f t="shared" si="0"/>
        <v>61</v>
      </c>
      <c r="T9" s="12" t="s">
        <v>36</v>
      </c>
      <c r="U9" s="8">
        <v>6.666666666666667</v>
      </c>
    </row>
    <row r="10" spans="1:21" ht="14.25" customHeight="1" x14ac:dyDescent="0.25">
      <c r="A10" s="8" t="s">
        <v>35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5">
        <v>2</v>
      </c>
      <c r="K10" s="11">
        <f t="shared" si="0"/>
        <v>3</v>
      </c>
      <c r="T10" s="12" t="s">
        <v>37</v>
      </c>
      <c r="U10" s="8">
        <v>53.333333333333336</v>
      </c>
    </row>
    <row r="11" spans="1:21" ht="14.25" customHeight="1" x14ac:dyDescent="0.25">
      <c r="A11" s="5" t="s">
        <v>36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J11" s="5"/>
      <c r="K11" s="11">
        <f t="shared" si="0"/>
        <v>1</v>
      </c>
      <c r="N11" s="8" t="s">
        <v>38</v>
      </c>
    </row>
    <row r="12" spans="1:21" ht="14.25" customHeight="1" x14ac:dyDescent="0.25">
      <c r="A12" s="5" t="s">
        <v>37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8</v>
      </c>
      <c r="K12" s="11">
        <f t="shared" si="0"/>
        <v>8</v>
      </c>
    </row>
    <row r="13" spans="1:21" ht="14.25" customHeight="1" x14ac:dyDescent="0.25">
      <c r="K13" s="11"/>
    </row>
    <row r="14" spans="1:21" ht="14.25" customHeight="1" x14ac:dyDescent="0.25">
      <c r="A14" s="8" t="s">
        <v>39</v>
      </c>
      <c r="B14" s="8">
        <v>39</v>
      </c>
      <c r="C14" s="8">
        <v>6</v>
      </c>
      <c r="D14" s="8">
        <v>41</v>
      </c>
      <c r="E14" s="8">
        <v>12</v>
      </c>
      <c r="F14" s="8">
        <v>19</v>
      </c>
      <c r="G14" s="8">
        <f>SUM(G4:G12)</f>
        <v>15</v>
      </c>
      <c r="K14" s="11">
        <f t="shared" ref="K14:K15" si="1">SUM(B14:G14)</f>
        <v>132</v>
      </c>
      <c r="N14" s="8" t="s">
        <v>40</v>
      </c>
    </row>
    <row r="15" spans="1:21" ht="14.25" customHeight="1" x14ac:dyDescent="0.25">
      <c r="A15" s="8" t="s">
        <v>102</v>
      </c>
      <c r="B15" s="8">
        <v>28</v>
      </c>
      <c r="C15" s="8">
        <v>18</v>
      </c>
      <c r="D15" s="8">
        <v>22</v>
      </c>
      <c r="E15" s="5">
        <v>11</v>
      </c>
      <c r="F15" s="5">
        <v>30</v>
      </c>
      <c r="G15" s="5">
        <v>27</v>
      </c>
      <c r="H15" s="5">
        <v>0</v>
      </c>
      <c r="I15" s="5">
        <v>0</v>
      </c>
      <c r="K15" s="11">
        <f t="shared" si="1"/>
        <v>136</v>
      </c>
      <c r="N15" s="8" t="s">
        <v>42</v>
      </c>
    </row>
    <row r="16" spans="1:21" ht="14.25" customHeight="1" x14ac:dyDescent="0.25">
      <c r="A16" s="16"/>
      <c r="B16" s="8"/>
      <c r="C16" s="8"/>
      <c r="D16" s="8"/>
      <c r="E16" s="16"/>
      <c r="F16" s="16"/>
      <c r="G16" s="16"/>
    </row>
    <row r="17" spans="1:11" ht="14.25" customHeight="1" x14ac:dyDescent="0.25">
      <c r="C17" s="8" t="s">
        <v>43</v>
      </c>
    </row>
    <row r="18" spans="1:11" ht="14.25" customHeight="1" x14ac:dyDescent="0.25">
      <c r="C18" s="8" t="s">
        <v>44</v>
      </c>
    </row>
    <row r="19" spans="1:11" ht="14.25" customHeight="1" x14ac:dyDescent="0.2"/>
    <row r="20" spans="1:11" ht="14.25" customHeight="1" x14ac:dyDescent="0.2"/>
    <row r="21" spans="1:11" ht="14.25" customHeight="1" x14ac:dyDescent="0.2"/>
    <row r="22" spans="1:11" ht="14.25" customHeight="1" x14ac:dyDescent="0.25">
      <c r="A22" s="44" t="s">
        <v>3</v>
      </c>
      <c r="B22" s="45"/>
      <c r="C22" s="45"/>
      <c r="D22" s="45"/>
      <c r="E22" s="45"/>
      <c r="F22" s="45"/>
      <c r="G22" s="45"/>
      <c r="H22" s="45"/>
      <c r="I22" s="45"/>
      <c r="J22" s="45"/>
    </row>
    <row r="23" spans="1:11" ht="14.25" customHeight="1" x14ac:dyDescent="0.25">
      <c r="A23" s="13" t="s">
        <v>17</v>
      </c>
      <c r="B23" s="14" t="s">
        <v>18</v>
      </c>
      <c r="C23" s="14" t="s">
        <v>45</v>
      </c>
      <c r="D23" s="14" t="s">
        <v>46</v>
      </c>
      <c r="E23" s="14" t="s">
        <v>47</v>
      </c>
      <c r="F23" s="14" t="s">
        <v>48</v>
      </c>
      <c r="G23" s="14" t="s">
        <v>49</v>
      </c>
      <c r="H23" s="14" t="s">
        <v>50</v>
      </c>
      <c r="I23" s="14" t="s">
        <v>51</v>
      </c>
      <c r="J23" s="14"/>
      <c r="K23" s="15" t="s">
        <v>52</v>
      </c>
    </row>
    <row r="24" spans="1:11" ht="14.25" customHeight="1" x14ac:dyDescent="0.25">
      <c r="A24" s="7" t="s">
        <v>16</v>
      </c>
      <c r="B24" s="8">
        <f>B3/B14*100</f>
        <v>64.102564102564102</v>
      </c>
      <c r="C24" s="8">
        <f>C3/$C14*100</f>
        <v>100</v>
      </c>
      <c r="D24" s="8">
        <f t="shared" ref="D24:D33" si="2">D3/$D$14*100</f>
        <v>39.024390243902438</v>
      </c>
      <c r="E24" s="8">
        <f t="shared" ref="E24:E33" si="3">E3/$E$14*100</f>
        <v>258.33333333333337</v>
      </c>
      <c r="F24" s="8">
        <f t="shared" ref="F24:F33" si="4">F3/$F$14*100</f>
        <v>347.36842105263162</v>
      </c>
      <c r="G24" s="8">
        <f t="shared" ref="G24:G33" si="5">G3/$G$14*100</f>
        <v>333.33333333333337</v>
      </c>
      <c r="H24" s="5" t="s">
        <v>53</v>
      </c>
      <c r="I24" s="5" t="s">
        <v>53</v>
      </c>
      <c r="K24" s="8">
        <f t="shared" ref="K24:K33" si="6">K3/$K$14*100</f>
        <v>146.96969696969697</v>
      </c>
    </row>
    <row r="25" spans="1:11" ht="14.25" customHeight="1" x14ac:dyDescent="0.25">
      <c r="A25" s="7" t="s">
        <v>27</v>
      </c>
      <c r="B25" s="8">
        <f>B4/B14*100</f>
        <v>0</v>
      </c>
      <c r="C25" s="8">
        <f>C4/$C14*100</f>
        <v>0</v>
      </c>
      <c r="D25" s="8">
        <f t="shared" si="2"/>
        <v>0</v>
      </c>
      <c r="E25" s="8">
        <f t="shared" si="3"/>
        <v>0</v>
      </c>
      <c r="F25" s="8">
        <f t="shared" si="4"/>
        <v>5.2631578947368416</v>
      </c>
      <c r="G25" s="8">
        <f t="shared" si="5"/>
        <v>0</v>
      </c>
      <c r="K25" s="8">
        <f t="shared" si="6"/>
        <v>0.75757575757575757</v>
      </c>
    </row>
    <row r="26" spans="1:11" ht="14.25" customHeight="1" x14ac:dyDescent="0.25">
      <c r="A26" s="12" t="s">
        <v>29</v>
      </c>
      <c r="B26" s="8">
        <f>B5/B14*100</f>
        <v>12.820512820512819</v>
      </c>
      <c r="C26" s="8">
        <f>C5/$C14*100</f>
        <v>0</v>
      </c>
      <c r="D26" s="8">
        <f t="shared" si="2"/>
        <v>0</v>
      </c>
      <c r="E26" s="8">
        <f t="shared" si="3"/>
        <v>0</v>
      </c>
      <c r="F26" s="8">
        <f t="shared" si="4"/>
        <v>0</v>
      </c>
      <c r="G26" s="8">
        <f t="shared" si="5"/>
        <v>0</v>
      </c>
      <c r="K26" s="8">
        <f t="shared" si="6"/>
        <v>3.7878787878787881</v>
      </c>
    </row>
    <row r="27" spans="1:11" ht="14.25" customHeight="1" x14ac:dyDescent="0.25">
      <c r="A27" s="7" t="s">
        <v>30</v>
      </c>
      <c r="B27" s="8">
        <f>B6/B14*100</f>
        <v>0</v>
      </c>
      <c r="C27" s="8">
        <f>C6/$C14*100</f>
        <v>0</v>
      </c>
      <c r="D27" s="8">
        <f t="shared" si="2"/>
        <v>2.4390243902439024</v>
      </c>
      <c r="E27" s="8">
        <f t="shared" si="3"/>
        <v>0</v>
      </c>
      <c r="F27" s="8">
        <f t="shared" si="4"/>
        <v>0</v>
      </c>
      <c r="G27" s="8">
        <f t="shared" si="5"/>
        <v>0</v>
      </c>
      <c r="K27" s="8">
        <f t="shared" si="6"/>
        <v>0.75757575757575757</v>
      </c>
    </row>
    <row r="28" spans="1:11" ht="14.25" customHeight="1" x14ac:dyDescent="0.25">
      <c r="A28" s="7" t="s">
        <v>32</v>
      </c>
      <c r="B28" s="8">
        <f>B7/B14*100</f>
        <v>10.256410256410255</v>
      </c>
      <c r="C28" s="8">
        <f>C7/$C14*100</f>
        <v>0</v>
      </c>
      <c r="D28" s="8">
        <f t="shared" si="2"/>
        <v>0</v>
      </c>
      <c r="E28" s="8">
        <f t="shared" si="3"/>
        <v>0</v>
      </c>
      <c r="F28" s="8">
        <f t="shared" si="4"/>
        <v>0</v>
      </c>
      <c r="G28" s="8">
        <f t="shared" si="5"/>
        <v>0</v>
      </c>
      <c r="K28" s="8">
        <f t="shared" si="6"/>
        <v>3.0303030303030303</v>
      </c>
    </row>
    <row r="29" spans="1:11" ht="14.25" customHeight="1" x14ac:dyDescent="0.25">
      <c r="A29" s="7" t="s">
        <v>33</v>
      </c>
      <c r="B29" s="8">
        <f>B8/B14*100</f>
        <v>0</v>
      </c>
      <c r="C29" s="8">
        <f>C8/$C14*100</f>
        <v>0</v>
      </c>
      <c r="D29" s="8">
        <f t="shared" si="2"/>
        <v>4.8780487804878048</v>
      </c>
      <c r="E29" s="8">
        <f t="shared" si="3"/>
        <v>8.3333333333333321</v>
      </c>
      <c r="F29" s="8">
        <f t="shared" si="4"/>
        <v>15.789473684210526</v>
      </c>
      <c r="G29" s="8">
        <f t="shared" si="5"/>
        <v>20</v>
      </c>
      <c r="K29" s="8">
        <f t="shared" si="6"/>
        <v>6.8181818181818175</v>
      </c>
    </row>
    <row r="30" spans="1:11" ht="14.25" customHeight="1" x14ac:dyDescent="0.25">
      <c r="A30" s="7" t="s">
        <v>34</v>
      </c>
      <c r="B30" s="8">
        <f>B9/B14*100</f>
        <v>10.256410256410255</v>
      </c>
      <c r="C30" s="8">
        <f>C9/$C14*100</f>
        <v>0</v>
      </c>
      <c r="D30" s="8">
        <f t="shared" si="2"/>
        <v>39.024390243902438</v>
      </c>
      <c r="E30" s="8">
        <f t="shared" si="3"/>
        <v>225</v>
      </c>
      <c r="F30" s="8">
        <f t="shared" si="4"/>
        <v>68.421052631578945</v>
      </c>
      <c r="G30" s="8">
        <f t="shared" si="5"/>
        <v>6.666666666666667</v>
      </c>
      <c r="K30" s="8">
        <f t="shared" si="6"/>
        <v>46.212121212121211</v>
      </c>
    </row>
    <row r="31" spans="1:11" ht="14.25" customHeight="1" x14ac:dyDescent="0.25">
      <c r="A31" s="7" t="s">
        <v>35</v>
      </c>
      <c r="B31" s="8">
        <f>B10/B14*100</f>
        <v>0</v>
      </c>
      <c r="C31" s="8">
        <f>C10/$C14*100</f>
        <v>0</v>
      </c>
      <c r="D31" s="8">
        <f t="shared" si="2"/>
        <v>0</v>
      </c>
      <c r="E31" s="8">
        <f t="shared" si="3"/>
        <v>0</v>
      </c>
      <c r="F31" s="8">
        <f t="shared" si="4"/>
        <v>5.2631578947368416</v>
      </c>
      <c r="G31" s="8">
        <f t="shared" si="5"/>
        <v>13.333333333333334</v>
      </c>
      <c r="K31" s="8">
        <f t="shared" si="6"/>
        <v>2.2727272727272729</v>
      </c>
    </row>
    <row r="32" spans="1:11" ht="14.25" customHeight="1" x14ac:dyDescent="0.25">
      <c r="A32" s="12" t="s">
        <v>36</v>
      </c>
      <c r="B32" s="8">
        <f>B11/B14*100</f>
        <v>0</v>
      </c>
      <c r="C32" s="8">
        <f>C11/$C14*100</f>
        <v>0</v>
      </c>
      <c r="D32" s="8">
        <f t="shared" si="2"/>
        <v>0</v>
      </c>
      <c r="E32" s="8">
        <f t="shared" si="3"/>
        <v>0</v>
      </c>
      <c r="F32" s="8">
        <f t="shared" si="4"/>
        <v>0</v>
      </c>
      <c r="G32" s="8">
        <f t="shared" si="5"/>
        <v>6.666666666666667</v>
      </c>
      <c r="K32" s="8">
        <f t="shared" si="6"/>
        <v>0.75757575757575757</v>
      </c>
    </row>
    <row r="33" spans="1:19" ht="14.25" customHeight="1" x14ac:dyDescent="0.25">
      <c r="A33" s="12" t="s">
        <v>37</v>
      </c>
      <c r="B33" s="8">
        <f>B12/B14*100</f>
        <v>0</v>
      </c>
      <c r="C33" s="8">
        <f>C12/$C14*100</f>
        <v>0</v>
      </c>
      <c r="D33" s="8">
        <f t="shared" si="2"/>
        <v>0</v>
      </c>
      <c r="E33" s="8">
        <f t="shared" si="3"/>
        <v>0</v>
      </c>
      <c r="F33" s="8">
        <f t="shared" si="4"/>
        <v>0</v>
      </c>
      <c r="G33" s="8">
        <f t="shared" si="5"/>
        <v>53.333333333333336</v>
      </c>
      <c r="K33" s="8">
        <f t="shared" si="6"/>
        <v>6.0606060606060606</v>
      </c>
    </row>
    <row r="34" spans="1:19" ht="14.25" customHeight="1" x14ac:dyDescent="0.2"/>
    <row r="35" spans="1:19" ht="14.25" customHeight="1" x14ac:dyDescent="0.2"/>
    <row r="36" spans="1:19" ht="14.25" customHeight="1" x14ac:dyDescent="0.2"/>
    <row r="37" spans="1:19" ht="14.25" customHeight="1" x14ac:dyDescent="0.2"/>
    <row r="38" spans="1:19" ht="14.25" customHeight="1" x14ac:dyDescent="0.2"/>
    <row r="39" spans="1:19" ht="14.25" customHeight="1" x14ac:dyDescent="0.2"/>
    <row r="40" spans="1:19" ht="14.25" customHeight="1" x14ac:dyDescent="0.2"/>
    <row r="41" spans="1:19" ht="14.25" customHeight="1" x14ac:dyDescent="0.25">
      <c r="H41" s="13" t="s">
        <v>17</v>
      </c>
      <c r="I41" s="14" t="s">
        <v>18</v>
      </c>
      <c r="J41" s="14" t="s">
        <v>45</v>
      </c>
      <c r="K41" s="14" t="s">
        <v>46</v>
      </c>
      <c r="L41" s="14" t="s">
        <v>47</v>
      </c>
      <c r="M41" s="14" t="s">
        <v>48</v>
      </c>
      <c r="N41" s="14" t="s">
        <v>49</v>
      </c>
    </row>
    <row r="42" spans="1:19" ht="14.25" customHeight="1" x14ac:dyDescent="0.25">
      <c r="H42" s="12" t="s">
        <v>54</v>
      </c>
      <c r="I42" s="8">
        <v>10.256410256410255</v>
      </c>
      <c r="J42" s="8">
        <v>0</v>
      </c>
      <c r="K42" s="8">
        <v>39.024390243902438</v>
      </c>
      <c r="L42" s="8">
        <v>225</v>
      </c>
      <c r="M42" s="8">
        <v>68.421052631578945</v>
      </c>
      <c r="N42" s="8">
        <v>6.666666666666667</v>
      </c>
      <c r="S42" s="7"/>
    </row>
    <row r="43" spans="1:19" ht="14.25" customHeight="1" x14ac:dyDescent="0.25">
      <c r="S43" s="7"/>
    </row>
    <row r="44" spans="1:19" ht="14.25" customHeight="1" x14ac:dyDescent="0.25">
      <c r="H44" s="13"/>
      <c r="I44" s="14" t="s">
        <v>18</v>
      </c>
      <c r="J44" s="14" t="s">
        <v>45</v>
      </c>
      <c r="K44" s="14" t="s">
        <v>46</v>
      </c>
      <c r="L44" s="14" t="s">
        <v>47</v>
      </c>
      <c r="M44" s="14" t="s">
        <v>48</v>
      </c>
      <c r="N44" s="14" t="s">
        <v>49</v>
      </c>
      <c r="S44" s="12"/>
    </row>
    <row r="45" spans="1:19" ht="14.25" customHeight="1" x14ac:dyDescent="0.25">
      <c r="H45" s="8" t="s">
        <v>27</v>
      </c>
      <c r="I45" s="8">
        <v>0</v>
      </c>
      <c r="J45" s="8">
        <v>0</v>
      </c>
      <c r="K45" s="8">
        <v>0</v>
      </c>
      <c r="L45" s="8">
        <v>0</v>
      </c>
      <c r="M45" s="8">
        <v>5.2631578947368416</v>
      </c>
      <c r="N45" s="8">
        <v>0</v>
      </c>
      <c r="S45" s="7"/>
    </row>
    <row r="46" spans="1:19" ht="14.25" customHeight="1" x14ac:dyDescent="0.25">
      <c r="S46" s="7"/>
    </row>
    <row r="47" spans="1:19" ht="14.25" customHeight="1" x14ac:dyDescent="0.25">
      <c r="H47" s="13" t="s">
        <v>17</v>
      </c>
      <c r="I47" s="14" t="s">
        <v>18</v>
      </c>
      <c r="J47" s="14" t="s">
        <v>45</v>
      </c>
      <c r="K47" s="14" t="s">
        <v>46</v>
      </c>
      <c r="L47" s="14" t="s">
        <v>47</v>
      </c>
      <c r="M47" s="14" t="s">
        <v>48</v>
      </c>
      <c r="N47" s="14" t="s">
        <v>49</v>
      </c>
      <c r="S47" s="7"/>
    </row>
    <row r="48" spans="1:19" ht="14.25" customHeight="1" x14ac:dyDescent="0.25">
      <c r="H48" s="16" t="s">
        <v>29</v>
      </c>
      <c r="I48" s="8">
        <v>12.820512820512819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S48" s="7"/>
    </row>
    <row r="49" spans="8:19" ht="14.25" customHeight="1" x14ac:dyDescent="0.25">
      <c r="H49" s="13" t="s">
        <v>17</v>
      </c>
      <c r="I49" s="14" t="s">
        <v>18</v>
      </c>
      <c r="J49" s="14" t="s">
        <v>45</v>
      </c>
      <c r="K49" s="14" t="s">
        <v>46</v>
      </c>
      <c r="L49" s="14" t="s">
        <v>47</v>
      </c>
      <c r="M49" s="14" t="s">
        <v>48</v>
      </c>
      <c r="N49" s="14" t="s">
        <v>49</v>
      </c>
      <c r="S49" s="7"/>
    </row>
    <row r="50" spans="8:19" ht="14.25" customHeight="1" x14ac:dyDescent="0.25">
      <c r="H50" s="8" t="s">
        <v>30</v>
      </c>
      <c r="I50" s="8">
        <v>0</v>
      </c>
      <c r="J50" s="8">
        <v>0</v>
      </c>
      <c r="K50" s="8">
        <v>2.4390243902439024</v>
      </c>
      <c r="L50" s="8">
        <v>0</v>
      </c>
      <c r="M50" s="8">
        <v>0</v>
      </c>
      <c r="N50" s="8">
        <v>0</v>
      </c>
      <c r="S50" s="12"/>
    </row>
    <row r="51" spans="8:19" ht="14.25" customHeight="1" x14ac:dyDescent="0.25">
      <c r="I51" s="13" t="s">
        <v>17</v>
      </c>
      <c r="J51" s="14" t="s">
        <v>18</v>
      </c>
      <c r="K51" s="14" t="s">
        <v>45</v>
      </c>
      <c r="L51" s="14" t="s">
        <v>46</v>
      </c>
      <c r="M51" s="14" t="s">
        <v>47</v>
      </c>
      <c r="N51" s="14" t="s">
        <v>48</v>
      </c>
      <c r="O51" s="14" t="s">
        <v>49</v>
      </c>
      <c r="S51" s="12"/>
    </row>
    <row r="52" spans="8:19" ht="14.25" customHeight="1" x14ac:dyDescent="0.25">
      <c r="I52" s="8" t="s">
        <v>32</v>
      </c>
      <c r="J52" s="8">
        <v>10.256410256410255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</row>
    <row r="53" spans="8:19" ht="14.25" customHeight="1" x14ac:dyDescent="0.25">
      <c r="H53" s="13" t="s">
        <v>17</v>
      </c>
      <c r="I53" s="14" t="s">
        <v>18</v>
      </c>
      <c r="J53" s="14" t="s">
        <v>45</v>
      </c>
      <c r="K53" s="14" t="s">
        <v>46</v>
      </c>
      <c r="L53" s="14" t="s">
        <v>47</v>
      </c>
      <c r="M53" s="14" t="s">
        <v>48</v>
      </c>
      <c r="N53" s="14" t="s">
        <v>49</v>
      </c>
    </row>
    <row r="54" spans="8:19" ht="14.25" customHeight="1" x14ac:dyDescent="0.25">
      <c r="H54" s="8" t="s">
        <v>33</v>
      </c>
      <c r="I54" s="8">
        <v>0</v>
      </c>
      <c r="J54" s="8">
        <v>0</v>
      </c>
      <c r="K54" s="8">
        <v>4.8780487804878048</v>
      </c>
      <c r="L54" s="8">
        <v>8.3333333333333321</v>
      </c>
      <c r="M54" s="8">
        <v>15.789473684210526</v>
      </c>
      <c r="N54" s="8">
        <v>20</v>
      </c>
    </row>
    <row r="55" spans="8:19" ht="14.25" customHeight="1" x14ac:dyDescent="0.25">
      <c r="H55" s="13" t="s">
        <v>17</v>
      </c>
      <c r="I55" s="14" t="s">
        <v>18</v>
      </c>
      <c r="J55" s="14" t="s">
        <v>45</v>
      </c>
      <c r="K55" s="14" t="s">
        <v>46</v>
      </c>
      <c r="L55" s="14" t="s">
        <v>47</v>
      </c>
      <c r="M55" s="14" t="s">
        <v>48</v>
      </c>
      <c r="N55" s="14" t="s">
        <v>49</v>
      </c>
    </row>
    <row r="56" spans="8:19" ht="14.25" customHeight="1" x14ac:dyDescent="0.25">
      <c r="H56" s="8" t="s">
        <v>35</v>
      </c>
      <c r="I56" s="8">
        <v>0</v>
      </c>
      <c r="J56" s="8">
        <v>0</v>
      </c>
      <c r="K56" s="8">
        <v>0</v>
      </c>
      <c r="L56" s="8">
        <v>0</v>
      </c>
      <c r="M56" s="8">
        <v>5.2631578947368416</v>
      </c>
      <c r="N56" s="8">
        <v>13.333333333333334</v>
      </c>
    </row>
    <row r="57" spans="8:19" ht="14.25" customHeight="1" x14ac:dyDescent="0.25">
      <c r="H57" s="13" t="s">
        <v>17</v>
      </c>
      <c r="I57" s="14" t="s">
        <v>18</v>
      </c>
      <c r="J57" s="14" t="s">
        <v>45</v>
      </c>
      <c r="K57" s="14" t="s">
        <v>46</v>
      </c>
      <c r="L57" s="14" t="s">
        <v>47</v>
      </c>
      <c r="M57" s="14" t="s">
        <v>48</v>
      </c>
      <c r="N57" s="14" t="s">
        <v>49</v>
      </c>
    </row>
    <row r="58" spans="8:19" ht="14.25" customHeight="1" x14ac:dyDescent="0.25">
      <c r="H58" s="16" t="s">
        <v>36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6.666666666666667</v>
      </c>
    </row>
    <row r="59" spans="8:19" ht="14.25" customHeight="1" x14ac:dyDescent="0.25">
      <c r="H59" s="13" t="s">
        <v>17</v>
      </c>
      <c r="I59" s="14" t="s">
        <v>18</v>
      </c>
      <c r="J59" s="14" t="s">
        <v>45</v>
      </c>
      <c r="K59" s="14" t="s">
        <v>46</v>
      </c>
      <c r="L59" s="14" t="s">
        <v>47</v>
      </c>
      <c r="M59" s="14" t="s">
        <v>48</v>
      </c>
      <c r="N59" s="14" t="s">
        <v>49</v>
      </c>
    </row>
    <row r="60" spans="8:19" ht="14.25" customHeight="1" x14ac:dyDescent="0.25">
      <c r="H60" s="16" t="s">
        <v>37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53.333333333333336</v>
      </c>
    </row>
    <row r="61" spans="8:19" ht="14.25" customHeight="1" x14ac:dyDescent="0.2"/>
    <row r="62" spans="8:19" ht="14.25" customHeight="1" x14ac:dyDescent="0.2"/>
    <row r="63" spans="8:19" ht="14.25" customHeight="1" x14ac:dyDescent="0.2"/>
    <row r="64" spans="8:1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spans="1:11" ht="14.25" customHeight="1" x14ac:dyDescent="0.2"/>
    <row r="114" spans="1:11" ht="14.25" customHeight="1" x14ac:dyDescent="0.2"/>
    <row r="115" spans="1:11" ht="14.25" customHeight="1" x14ac:dyDescent="0.2"/>
    <row r="116" spans="1:11" ht="14.25" customHeight="1" x14ac:dyDescent="0.2"/>
    <row r="117" spans="1:11" ht="14.25" customHeight="1" x14ac:dyDescent="0.2">
      <c r="A117" t="s">
        <v>98</v>
      </c>
    </row>
    <row r="118" spans="1:11" ht="14.25" customHeight="1" x14ac:dyDescent="0.2"/>
    <row r="119" spans="1:11" ht="14.25" customHeight="1" x14ac:dyDescent="0.2"/>
    <row r="120" spans="1:11" ht="14.25" customHeight="1" x14ac:dyDescent="0.25">
      <c r="A120" s="6"/>
      <c r="B120" s="43">
        <v>2019</v>
      </c>
      <c r="C120" s="42"/>
      <c r="D120" s="42"/>
      <c r="E120" s="42"/>
      <c r="F120" s="42"/>
      <c r="G120" s="42"/>
      <c r="H120" s="42"/>
      <c r="I120" s="42"/>
      <c r="J120" s="6"/>
    </row>
    <row r="121" spans="1:11" ht="14.25" customHeight="1" x14ac:dyDescent="0.25">
      <c r="A121" s="7" t="s">
        <v>17</v>
      </c>
      <c r="B121" s="7" t="s">
        <v>18</v>
      </c>
      <c r="C121" s="7" t="s">
        <v>19</v>
      </c>
      <c r="D121" s="7" t="s">
        <v>20</v>
      </c>
      <c r="E121" s="7" t="s">
        <v>21</v>
      </c>
      <c r="F121" s="7" t="s">
        <v>22</v>
      </c>
      <c r="G121" s="7" t="s">
        <v>23</v>
      </c>
      <c r="H121" s="7" t="s">
        <v>24</v>
      </c>
      <c r="I121" s="9" t="s">
        <v>25</v>
      </c>
      <c r="J121" s="36"/>
      <c r="K121" s="12" t="s">
        <v>99</v>
      </c>
    </row>
    <row r="122" spans="1:11" ht="14.25" customHeight="1" x14ac:dyDescent="0.25">
      <c r="A122" s="8" t="s">
        <v>16</v>
      </c>
      <c r="B122" s="8">
        <v>25</v>
      </c>
      <c r="C122" s="8">
        <v>6</v>
      </c>
      <c r="D122" s="8">
        <v>16</v>
      </c>
      <c r="E122" s="8">
        <v>31</v>
      </c>
      <c r="F122" s="8">
        <v>66</v>
      </c>
      <c r="G122" s="16">
        <v>50</v>
      </c>
      <c r="H122" s="16" t="s">
        <v>28</v>
      </c>
      <c r="I122" s="16" t="s">
        <v>28</v>
      </c>
      <c r="J122" s="36"/>
      <c r="K122">
        <f>SUM(B122:G122)</f>
        <v>194</v>
      </c>
    </row>
    <row r="123" spans="1:11" ht="14.25" customHeight="1" x14ac:dyDescent="0.25">
      <c r="A123" s="8" t="s">
        <v>27</v>
      </c>
      <c r="B123" s="8">
        <v>0</v>
      </c>
      <c r="C123" s="8">
        <v>0</v>
      </c>
      <c r="D123" s="8">
        <v>0</v>
      </c>
      <c r="E123" s="8">
        <v>0</v>
      </c>
      <c r="F123" s="8">
        <v>1</v>
      </c>
      <c r="G123" s="16">
        <v>0</v>
      </c>
      <c r="H123" s="36"/>
      <c r="I123" s="36"/>
      <c r="J123" s="36"/>
      <c r="K123" s="36">
        <f t="shared" ref="K123:K128" si="7">SUM(B123:G123)</f>
        <v>1</v>
      </c>
    </row>
    <row r="124" spans="1:11" ht="14.25" customHeight="1" x14ac:dyDescent="0.25">
      <c r="A124" s="8" t="s">
        <v>31</v>
      </c>
      <c r="B124" s="8">
        <v>5</v>
      </c>
      <c r="C124" s="8">
        <v>0</v>
      </c>
      <c r="D124" s="8">
        <v>0</v>
      </c>
      <c r="E124" s="8">
        <v>0</v>
      </c>
      <c r="F124" s="8">
        <v>0</v>
      </c>
      <c r="G124" s="16">
        <v>0</v>
      </c>
      <c r="H124" s="36"/>
      <c r="I124" s="36"/>
      <c r="J124" s="36"/>
      <c r="K124" s="36">
        <f t="shared" si="7"/>
        <v>5</v>
      </c>
    </row>
    <row r="125" spans="1:11" ht="14.25" customHeight="1" x14ac:dyDescent="0.25">
      <c r="A125" s="8" t="s">
        <v>30</v>
      </c>
      <c r="B125" s="8">
        <v>0</v>
      </c>
      <c r="C125" s="8">
        <v>0</v>
      </c>
      <c r="D125" s="8">
        <v>1</v>
      </c>
      <c r="E125" s="8">
        <v>0</v>
      </c>
      <c r="F125" s="8">
        <v>0</v>
      </c>
      <c r="G125" s="16">
        <v>0</v>
      </c>
      <c r="H125" s="36"/>
      <c r="I125" s="36"/>
      <c r="J125" s="36"/>
      <c r="K125" s="36">
        <f t="shared" si="7"/>
        <v>1</v>
      </c>
    </row>
    <row r="126" spans="1:11" ht="14.25" customHeight="1" x14ac:dyDescent="0.25">
      <c r="A126" s="8" t="s">
        <v>33</v>
      </c>
      <c r="B126" s="8">
        <v>0</v>
      </c>
      <c r="C126" s="8">
        <v>0</v>
      </c>
      <c r="D126" s="8">
        <v>2</v>
      </c>
      <c r="E126" s="8">
        <v>1</v>
      </c>
      <c r="F126" s="8">
        <v>3</v>
      </c>
      <c r="G126" s="16">
        <v>3</v>
      </c>
      <c r="H126" s="36"/>
      <c r="I126" s="36"/>
      <c r="J126" s="36"/>
      <c r="K126" s="36">
        <f t="shared" si="7"/>
        <v>9</v>
      </c>
    </row>
    <row r="127" spans="1:11" ht="14.25" customHeight="1" x14ac:dyDescent="0.25">
      <c r="A127" s="8" t="s">
        <v>34</v>
      </c>
      <c r="B127" s="8">
        <v>4</v>
      </c>
      <c r="C127" s="8">
        <v>0</v>
      </c>
      <c r="D127" s="8">
        <v>16</v>
      </c>
      <c r="E127" s="8">
        <v>27</v>
      </c>
      <c r="F127" s="8">
        <v>13</v>
      </c>
      <c r="G127" s="16">
        <v>1</v>
      </c>
      <c r="H127" s="36"/>
      <c r="I127" s="36"/>
      <c r="J127" s="36"/>
      <c r="K127" s="36">
        <f t="shared" si="7"/>
        <v>61</v>
      </c>
    </row>
    <row r="128" spans="1:11" ht="14.25" customHeight="1" x14ac:dyDescent="0.25">
      <c r="A128" s="8" t="s">
        <v>35</v>
      </c>
      <c r="B128" s="8">
        <v>0</v>
      </c>
      <c r="C128" s="8">
        <v>0</v>
      </c>
      <c r="D128" s="8">
        <v>0</v>
      </c>
      <c r="E128" s="8">
        <v>0</v>
      </c>
      <c r="F128" s="8">
        <v>1</v>
      </c>
      <c r="G128" s="16">
        <v>2</v>
      </c>
      <c r="H128" s="36"/>
      <c r="I128" s="36"/>
      <c r="J128" s="36"/>
      <c r="K128" s="36">
        <f t="shared" si="7"/>
        <v>3</v>
      </c>
    </row>
    <row r="129" spans="1:13" ht="14.25" customHeight="1" x14ac:dyDescent="0.2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spans="1:13" ht="14.25" customHeight="1" x14ac:dyDescent="0.25">
      <c r="A130" s="8" t="s">
        <v>39</v>
      </c>
      <c r="B130" s="8">
        <f>SUM(B122:B128)</f>
        <v>34</v>
      </c>
      <c r="C130" s="8">
        <f t="shared" ref="C130:G130" si="8">SUM(C122:C128)</f>
        <v>6</v>
      </c>
      <c r="D130" s="8">
        <f t="shared" si="8"/>
        <v>35</v>
      </c>
      <c r="E130" s="8">
        <f t="shared" si="8"/>
        <v>59</v>
      </c>
      <c r="F130" s="8">
        <f t="shared" si="8"/>
        <v>84</v>
      </c>
      <c r="G130" s="8">
        <f t="shared" si="8"/>
        <v>56</v>
      </c>
      <c r="H130" s="36"/>
      <c r="I130" s="36"/>
      <c r="J130" s="36"/>
      <c r="K130">
        <f>SUM(B130:G130)</f>
        <v>274</v>
      </c>
    </row>
    <row r="131" spans="1:13" ht="14.25" customHeight="1" x14ac:dyDescent="0.25">
      <c r="A131" s="8" t="s">
        <v>41</v>
      </c>
      <c r="B131" s="8">
        <v>28</v>
      </c>
      <c r="C131" s="8">
        <v>18</v>
      </c>
      <c r="D131" s="8">
        <v>22</v>
      </c>
      <c r="E131" s="16">
        <v>11</v>
      </c>
      <c r="F131" s="16">
        <v>30</v>
      </c>
      <c r="G131" s="16">
        <v>27</v>
      </c>
      <c r="H131" s="16">
        <v>0</v>
      </c>
      <c r="I131" s="16">
        <v>0</v>
      </c>
      <c r="J131" s="36"/>
      <c r="K131">
        <f>SUM(B131:G131)</f>
        <v>136</v>
      </c>
    </row>
    <row r="132" spans="1:13" ht="14.25" customHeight="1" x14ac:dyDescent="0.2"/>
    <row r="133" spans="1:13" ht="14.25" customHeight="1" x14ac:dyDescent="0.2"/>
    <row r="134" spans="1:13" ht="14.25" customHeight="1" x14ac:dyDescent="0.2">
      <c r="A134" t="s">
        <v>100</v>
      </c>
    </row>
    <row r="135" spans="1:13" ht="14.25" customHeight="1" x14ac:dyDescent="0.25">
      <c r="A135" s="8" t="s">
        <v>16</v>
      </c>
      <c r="B135">
        <f>B122/B130*100</f>
        <v>73.529411764705884</v>
      </c>
      <c r="C135" s="36">
        <f t="shared" ref="C135:G135" si="9">C122/C130*100</f>
        <v>100</v>
      </c>
      <c r="D135" s="36">
        <f t="shared" si="9"/>
        <v>45.714285714285715</v>
      </c>
      <c r="E135" s="36">
        <f t="shared" si="9"/>
        <v>52.542372881355938</v>
      </c>
      <c r="F135" s="36">
        <f t="shared" si="9"/>
        <v>78.571428571428569</v>
      </c>
      <c r="G135" s="36">
        <f t="shared" si="9"/>
        <v>89.285714285714292</v>
      </c>
      <c r="K135">
        <f>K122/274*100</f>
        <v>70.802919708029194</v>
      </c>
      <c r="M135">
        <v>72.335600907029473</v>
      </c>
    </row>
    <row r="136" spans="1:13" ht="14.25" customHeight="1" x14ac:dyDescent="0.25">
      <c r="A136" s="8" t="s">
        <v>27</v>
      </c>
      <c r="B136" s="36">
        <f>B123/B130*100</f>
        <v>0</v>
      </c>
      <c r="C136" s="36">
        <f t="shared" ref="C136:G136" si="10">C123/C130*100</f>
        <v>0</v>
      </c>
      <c r="D136" s="36">
        <f t="shared" si="10"/>
        <v>0</v>
      </c>
      <c r="E136" s="36">
        <f t="shared" si="10"/>
        <v>0</v>
      </c>
      <c r="F136" s="36">
        <f t="shared" si="10"/>
        <v>1.1904761904761905</v>
      </c>
      <c r="G136" s="36">
        <f t="shared" si="10"/>
        <v>0</v>
      </c>
      <c r="K136" s="36">
        <f t="shared" ref="K136:K141" si="11">K123/274*100</f>
        <v>0.36496350364963503</v>
      </c>
      <c r="M136">
        <v>1.1337868480725624</v>
      </c>
    </row>
    <row r="137" spans="1:13" ht="14.25" customHeight="1" x14ac:dyDescent="0.25">
      <c r="A137" s="8" t="s">
        <v>31</v>
      </c>
      <c r="B137" s="36">
        <f>B124/B130*100</f>
        <v>14.705882352941178</v>
      </c>
      <c r="C137" s="36">
        <f t="shared" ref="C137:G137" si="12">C124/C130*100</f>
        <v>0</v>
      </c>
      <c r="D137" s="36">
        <f t="shared" si="12"/>
        <v>0</v>
      </c>
      <c r="E137" s="36">
        <f t="shared" si="12"/>
        <v>0</v>
      </c>
      <c r="F137" s="36">
        <f t="shared" si="12"/>
        <v>0</v>
      </c>
      <c r="G137" s="36">
        <f t="shared" si="12"/>
        <v>0</v>
      </c>
      <c r="K137" s="36">
        <f t="shared" si="11"/>
        <v>1.824817518248175</v>
      </c>
      <c r="M137">
        <v>1.5873015873015872</v>
      </c>
    </row>
    <row r="138" spans="1:13" ht="14.25" customHeight="1" x14ac:dyDescent="0.25">
      <c r="A138" s="8" t="s">
        <v>30</v>
      </c>
      <c r="B138" s="36">
        <f>B125/B130*100</f>
        <v>0</v>
      </c>
      <c r="C138" s="36">
        <f t="shared" ref="C138:G138" si="13">C125/C130*100</f>
        <v>0</v>
      </c>
      <c r="D138" s="36">
        <f t="shared" si="13"/>
        <v>2.8571428571428572</v>
      </c>
      <c r="E138" s="36">
        <f t="shared" si="13"/>
        <v>0</v>
      </c>
      <c r="F138" s="36">
        <f t="shared" si="13"/>
        <v>0</v>
      </c>
      <c r="G138" s="36">
        <f t="shared" si="13"/>
        <v>0</v>
      </c>
      <c r="K138" s="36">
        <f t="shared" si="11"/>
        <v>0.36496350364963503</v>
      </c>
      <c r="M138">
        <v>1.5873015873015872</v>
      </c>
    </row>
    <row r="139" spans="1:13" ht="14.25" customHeight="1" x14ac:dyDescent="0.25">
      <c r="A139" s="8" t="s">
        <v>33</v>
      </c>
      <c r="B139" s="36">
        <f>B126/B130*100</f>
        <v>0</v>
      </c>
      <c r="C139" s="36">
        <f t="shared" ref="C139:G139" si="14">C126/C130*100</f>
        <v>0</v>
      </c>
      <c r="D139" s="36">
        <f t="shared" si="14"/>
        <v>5.7142857142857144</v>
      </c>
      <c r="E139" s="36">
        <f t="shared" si="14"/>
        <v>1.6949152542372881</v>
      </c>
      <c r="F139" s="36">
        <f t="shared" si="14"/>
        <v>3.5714285714285712</v>
      </c>
      <c r="G139" s="36">
        <f t="shared" si="14"/>
        <v>5.3571428571428568</v>
      </c>
      <c r="K139" s="36">
        <f t="shared" si="11"/>
        <v>3.2846715328467155</v>
      </c>
      <c r="M139">
        <v>4.5351473922902494</v>
      </c>
    </row>
    <row r="140" spans="1:13" ht="14.25" customHeight="1" x14ac:dyDescent="0.25">
      <c r="A140" s="8" t="s">
        <v>34</v>
      </c>
      <c r="B140" s="36">
        <f>B127/B130*100</f>
        <v>11.76470588235294</v>
      </c>
      <c r="C140" s="36">
        <f t="shared" ref="C140:G140" si="15">C127/C130*100</f>
        <v>0</v>
      </c>
      <c r="D140" s="36">
        <f t="shared" si="15"/>
        <v>45.714285714285715</v>
      </c>
      <c r="E140" s="36">
        <f t="shared" si="15"/>
        <v>45.762711864406782</v>
      </c>
      <c r="F140" s="36">
        <f t="shared" si="15"/>
        <v>15.476190476190476</v>
      </c>
      <c r="G140" s="36">
        <f t="shared" si="15"/>
        <v>1.7857142857142856</v>
      </c>
      <c r="K140" s="36">
        <f t="shared" si="11"/>
        <v>22.262773722627738</v>
      </c>
      <c r="M140">
        <v>16.780045351473923</v>
      </c>
    </row>
    <row r="141" spans="1:13" ht="14.25" customHeight="1" x14ac:dyDescent="0.25">
      <c r="A141" s="8" t="s">
        <v>35</v>
      </c>
      <c r="B141" s="36">
        <f>B128/B130*100</f>
        <v>0</v>
      </c>
      <c r="C141" s="36">
        <f t="shared" ref="C141:G141" si="16">C128/C130*100</f>
        <v>0</v>
      </c>
      <c r="D141" s="36">
        <f t="shared" si="16"/>
        <v>0</v>
      </c>
      <c r="E141" s="36">
        <f t="shared" si="16"/>
        <v>0</v>
      </c>
      <c r="F141" s="36">
        <f t="shared" si="16"/>
        <v>1.1904761904761905</v>
      </c>
      <c r="G141" s="36">
        <f t="shared" si="16"/>
        <v>3.5714285714285712</v>
      </c>
      <c r="K141" s="36">
        <f t="shared" si="11"/>
        <v>1.0948905109489051</v>
      </c>
      <c r="M141">
        <v>1.8140589569160999</v>
      </c>
    </row>
    <row r="142" spans="1:13" ht="14.25" customHeight="1" x14ac:dyDescent="0.2">
      <c r="M142">
        <v>0.22675736961451248</v>
      </c>
    </row>
    <row r="143" spans="1:13" ht="14.25" customHeight="1" x14ac:dyDescent="0.25">
      <c r="A143" s="16" t="s">
        <v>101</v>
      </c>
    </row>
    <row r="144" spans="1:13" ht="14.25" customHeight="1" x14ac:dyDescent="0.25">
      <c r="A144" s="8" t="s">
        <v>16</v>
      </c>
      <c r="B144">
        <f>B122/B131*100</f>
        <v>89.285714285714292</v>
      </c>
      <c r="C144" s="36">
        <f t="shared" ref="C144:G144" si="17">C122/C131*100</f>
        <v>33.333333333333329</v>
      </c>
      <c r="D144" s="36">
        <f t="shared" si="17"/>
        <v>72.727272727272734</v>
      </c>
      <c r="E144" s="36">
        <f t="shared" si="17"/>
        <v>281.81818181818181</v>
      </c>
      <c r="F144" s="36">
        <f t="shared" si="17"/>
        <v>220.00000000000003</v>
      </c>
      <c r="G144" s="36">
        <f t="shared" si="17"/>
        <v>185.18518518518519</v>
      </c>
      <c r="K144">
        <f>K122/116*100</f>
        <v>167.24137931034483</v>
      </c>
    </row>
    <row r="145" spans="1:11" ht="14.25" customHeight="1" x14ac:dyDescent="0.25">
      <c r="A145" s="8" t="s">
        <v>27</v>
      </c>
      <c r="B145">
        <f>B123/B131*100</f>
        <v>0</v>
      </c>
      <c r="C145" s="36">
        <f t="shared" ref="C145:G145" si="18">C123/C131*100</f>
        <v>0</v>
      </c>
      <c r="D145" s="36">
        <f t="shared" si="18"/>
        <v>0</v>
      </c>
      <c r="E145" s="36">
        <f t="shared" si="18"/>
        <v>0</v>
      </c>
      <c r="F145" s="36">
        <f t="shared" si="18"/>
        <v>3.3333333333333335</v>
      </c>
      <c r="G145" s="36">
        <f t="shared" si="18"/>
        <v>0</v>
      </c>
      <c r="K145" s="36">
        <f t="shared" ref="K145:K150" si="19">K123/116*100</f>
        <v>0.86206896551724133</v>
      </c>
    </row>
    <row r="146" spans="1:11" ht="14.25" customHeight="1" x14ac:dyDescent="0.25">
      <c r="A146" s="8" t="s">
        <v>31</v>
      </c>
      <c r="B146">
        <f>B124/B131*100</f>
        <v>17.857142857142858</v>
      </c>
      <c r="C146" s="36">
        <f t="shared" ref="C146:G146" si="20">C124/C131*100</f>
        <v>0</v>
      </c>
      <c r="D146" s="36">
        <f t="shared" si="20"/>
        <v>0</v>
      </c>
      <c r="E146" s="36">
        <f t="shared" si="20"/>
        <v>0</v>
      </c>
      <c r="F146" s="36">
        <f t="shared" si="20"/>
        <v>0</v>
      </c>
      <c r="G146" s="36">
        <f t="shared" si="20"/>
        <v>0</v>
      </c>
      <c r="K146" s="36">
        <f t="shared" si="19"/>
        <v>4.3103448275862073</v>
      </c>
    </row>
    <row r="147" spans="1:11" ht="14.25" customHeight="1" x14ac:dyDescent="0.25">
      <c r="A147" s="8" t="s">
        <v>30</v>
      </c>
      <c r="B147">
        <f>B125/B131*100</f>
        <v>0</v>
      </c>
      <c r="C147" s="36">
        <f t="shared" ref="C147:G147" si="21">C125/C131*100</f>
        <v>0</v>
      </c>
      <c r="D147" s="36">
        <f t="shared" si="21"/>
        <v>4.5454545454545459</v>
      </c>
      <c r="E147" s="36">
        <f t="shared" si="21"/>
        <v>0</v>
      </c>
      <c r="F147" s="36">
        <f t="shared" si="21"/>
        <v>0</v>
      </c>
      <c r="G147" s="36">
        <f t="shared" si="21"/>
        <v>0</v>
      </c>
      <c r="K147" s="36">
        <f t="shared" si="19"/>
        <v>0.86206896551724133</v>
      </c>
    </row>
    <row r="148" spans="1:11" ht="14.25" customHeight="1" x14ac:dyDescent="0.25">
      <c r="A148" s="8" t="s">
        <v>33</v>
      </c>
      <c r="B148">
        <f>B126/B131*100</f>
        <v>0</v>
      </c>
      <c r="C148" s="36">
        <f t="shared" ref="C148:G148" si="22">C126/C131*100</f>
        <v>0</v>
      </c>
      <c r="D148" s="36">
        <f t="shared" si="22"/>
        <v>9.0909090909090917</v>
      </c>
      <c r="E148" s="36">
        <f t="shared" si="22"/>
        <v>9.0909090909090917</v>
      </c>
      <c r="F148" s="36">
        <f t="shared" si="22"/>
        <v>10</v>
      </c>
      <c r="G148" s="36">
        <f t="shared" si="22"/>
        <v>11.111111111111111</v>
      </c>
      <c r="K148" s="36">
        <f t="shared" si="19"/>
        <v>7.7586206896551726</v>
      </c>
    </row>
    <row r="149" spans="1:11" ht="14.25" customHeight="1" x14ac:dyDescent="0.25">
      <c r="A149" s="8" t="s">
        <v>34</v>
      </c>
      <c r="B149">
        <f>B127/B131*100</f>
        <v>14.285714285714285</v>
      </c>
      <c r="C149" s="36">
        <f t="shared" ref="C149:G149" si="23">C127/C131*100</f>
        <v>0</v>
      </c>
      <c r="D149" s="36">
        <f t="shared" si="23"/>
        <v>72.727272727272734</v>
      </c>
      <c r="E149" s="36">
        <f t="shared" si="23"/>
        <v>245.45454545454547</v>
      </c>
      <c r="F149" s="36">
        <f t="shared" si="23"/>
        <v>43.333333333333336</v>
      </c>
      <c r="G149" s="36">
        <f t="shared" si="23"/>
        <v>3.7037037037037033</v>
      </c>
      <c r="K149" s="36">
        <f t="shared" si="19"/>
        <v>52.586206896551722</v>
      </c>
    </row>
    <row r="150" spans="1:11" ht="14.25" customHeight="1" x14ac:dyDescent="0.25">
      <c r="A150" s="8" t="s">
        <v>35</v>
      </c>
      <c r="B150">
        <f>B128/B131*100</f>
        <v>0</v>
      </c>
      <c r="C150" s="36">
        <f t="shared" ref="C150:G150" si="24">C128/C131*100</f>
        <v>0</v>
      </c>
      <c r="D150" s="36">
        <f t="shared" si="24"/>
        <v>0</v>
      </c>
      <c r="E150" s="36">
        <f t="shared" si="24"/>
        <v>0</v>
      </c>
      <c r="F150" s="36">
        <f t="shared" si="24"/>
        <v>3.3333333333333335</v>
      </c>
      <c r="G150" s="36">
        <f t="shared" si="24"/>
        <v>7.4074074074074066</v>
      </c>
      <c r="K150" s="36">
        <f t="shared" si="19"/>
        <v>2.5862068965517242</v>
      </c>
    </row>
    <row r="151" spans="1:11" ht="14.25" customHeight="1" x14ac:dyDescent="0.2"/>
    <row r="152" spans="1:11" ht="14.25" customHeight="1" x14ac:dyDescent="0.2"/>
    <row r="153" spans="1:11" ht="14.25" customHeight="1" x14ac:dyDescent="0.2"/>
    <row r="154" spans="1:11" ht="14.25" customHeight="1" x14ac:dyDescent="0.2"/>
    <row r="155" spans="1:11" ht="14.25" customHeight="1" x14ac:dyDescent="0.2"/>
    <row r="156" spans="1:11" ht="14.25" customHeight="1" x14ac:dyDescent="0.2"/>
    <row r="157" spans="1:11" ht="14.25" customHeight="1" x14ac:dyDescent="0.2"/>
    <row r="158" spans="1:11" ht="14.25" customHeight="1" x14ac:dyDescent="0.2"/>
    <row r="159" spans="1:11" ht="14.25" customHeight="1" x14ac:dyDescent="0.2"/>
    <row r="160" spans="1:11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</sheetData>
  <mergeCells count="3">
    <mergeCell ref="B1:I1"/>
    <mergeCell ref="A22:J22"/>
    <mergeCell ref="B120:I120"/>
  </mergeCells>
  <conditionalFormatting sqref="K2:K15">
    <cfRule type="notContainsBlanks" dxfId="0" priority="1">
      <formula>LEN(TRIM(K2))&gt;0</formula>
    </cfRule>
  </conditionalFormatting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999"/>
  <sheetViews>
    <sheetView workbookViewId="0">
      <selection activeCell="B17" sqref="B17:I17"/>
    </sheetView>
  </sheetViews>
  <sheetFormatPr defaultColWidth="12.625" defaultRowHeight="15" customHeight="1" x14ac:dyDescent="0.2"/>
  <cols>
    <col min="1" max="1" width="16.25" customWidth="1"/>
    <col min="2" max="5" width="7.625" customWidth="1"/>
    <col min="6" max="6" width="9" customWidth="1"/>
    <col min="7" max="7" width="7.625" customWidth="1"/>
    <col min="8" max="8" width="9" customWidth="1"/>
    <col min="9" max="9" width="10" customWidth="1"/>
    <col min="10" max="30" width="7.625" customWidth="1"/>
  </cols>
  <sheetData>
    <row r="1" spans="1:30" ht="14.25" customHeight="1" x14ac:dyDescent="0.25">
      <c r="B1" s="46">
        <v>2019</v>
      </c>
      <c r="C1" s="42"/>
      <c r="D1" s="42"/>
      <c r="E1" s="42"/>
      <c r="F1" s="42"/>
      <c r="G1" s="42"/>
      <c r="H1" s="42"/>
      <c r="I1" s="42"/>
      <c r="R1" s="17" t="s">
        <v>16</v>
      </c>
      <c r="S1" s="8">
        <v>42.857142857142854</v>
      </c>
      <c r="V1" s="8" t="s">
        <v>17</v>
      </c>
      <c r="W1" s="8" t="s">
        <v>18</v>
      </c>
      <c r="X1" s="8" t="s">
        <v>45</v>
      </c>
      <c r="Y1" s="8" t="s">
        <v>46</v>
      </c>
      <c r="Z1" s="8" t="s">
        <v>47</v>
      </c>
      <c r="AA1" s="8" t="s">
        <v>48</v>
      </c>
      <c r="AB1" s="8" t="s">
        <v>49</v>
      </c>
      <c r="AC1" s="8" t="s">
        <v>50</v>
      </c>
      <c r="AD1" s="8" t="s">
        <v>51</v>
      </c>
    </row>
    <row r="2" spans="1:30" ht="14.25" customHeight="1" x14ac:dyDescent="0.25">
      <c r="A2" s="8" t="s">
        <v>17</v>
      </c>
      <c r="B2" s="8" t="s">
        <v>18</v>
      </c>
      <c r="C2" s="8" t="s">
        <v>45</v>
      </c>
      <c r="D2" s="8" t="s">
        <v>46</v>
      </c>
      <c r="E2" s="8" t="s">
        <v>47</v>
      </c>
      <c r="F2" s="8" t="s">
        <v>48</v>
      </c>
      <c r="G2" s="8" t="s">
        <v>49</v>
      </c>
      <c r="H2" s="8" t="s">
        <v>50</v>
      </c>
      <c r="I2" s="18" t="s">
        <v>51</v>
      </c>
      <c r="K2" s="8" t="s">
        <v>52</v>
      </c>
      <c r="R2" s="19" t="s">
        <v>29</v>
      </c>
      <c r="S2" s="8">
        <v>0</v>
      </c>
      <c r="V2" s="8" t="s">
        <v>16</v>
      </c>
      <c r="W2" s="8">
        <v>90.384615384615387</v>
      </c>
      <c r="X2" s="8">
        <v>100</v>
      </c>
      <c r="Y2" s="8">
        <v>47.368421052631575</v>
      </c>
      <c r="Z2" s="8">
        <v>22.222222222222221</v>
      </c>
      <c r="AA2" s="8">
        <v>22.222222222222221</v>
      </c>
      <c r="AB2" s="8">
        <v>42.857142857142854</v>
      </c>
      <c r="AC2" s="8">
        <v>0</v>
      </c>
      <c r="AD2" s="8">
        <v>93.333333333333329</v>
      </c>
    </row>
    <row r="3" spans="1:30" ht="14.25" customHeight="1" x14ac:dyDescent="0.25">
      <c r="A3" s="8" t="s">
        <v>16</v>
      </c>
      <c r="B3" s="8">
        <v>47</v>
      </c>
      <c r="C3" s="8">
        <v>37</v>
      </c>
      <c r="D3" s="8">
        <v>18</v>
      </c>
      <c r="E3" s="8">
        <v>4</v>
      </c>
      <c r="F3" s="8">
        <v>2</v>
      </c>
      <c r="G3" s="8">
        <v>3</v>
      </c>
      <c r="H3" s="8">
        <v>0</v>
      </c>
      <c r="I3" s="8">
        <v>14</v>
      </c>
      <c r="K3" s="8">
        <f>B3+C3+D3+E3+F3+G3+I3</f>
        <v>125</v>
      </c>
      <c r="R3" s="17" t="s">
        <v>30</v>
      </c>
      <c r="S3" s="8">
        <v>0</v>
      </c>
    </row>
    <row r="4" spans="1:30" ht="14.25" customHeight="1" x14ac:dyDescent="0.25">
      <c r="A4" s="8" t="s">
        <v>27</v>
      </c>
      <c r="B4" s="8">
        <v>0</v>
      </c>
      <c r="C4" s="8">
        <v>0</v>
      </c>
      <c r="D4" s="8">
        <v>2</v>
      </c>
      <c r="E4" s="8">
        <v>1</v>
      </c>
      <c r="F4" s="8">
        <v>0</v>
      </c>
      <c r="G4" s="8">
        <v>0</v>
      </c>
      <c r="H4" s="8">
        <v>0</v>
      </c>
      <c r="I4" s="8">
        <v>1</v>
      </c>
      <c r="K4" s="8">
        <f>D4+E4</f>
        <v>3</v>
      </c>
      <c r="R4" s="17" t="s">
        <v>32</v>
      </c>
      <c r="S4" s="8">
        <v>0</v>
      </c>
      <c r="V4" s="8" t="s">
        <v>17</v>
      </c>
      <c r="W4" s="8" t="s">
        <v>18</v>
      </c>
      <c r="X4" s="8" t="s">
        <v>45</v>
      </c>
      <c r="Y4" s="8" t="s">
        <v>46</v>
      </c>
      <c r="Z4" s="8" t="s">
        <v>47</v>
      </c>
      <c r="AA4" s="8" t="s">
        <v>48</v>
      </c>
      <c r="AB4" s="8" t="s">
        <v>49</v>
      </c>
      <c r="AC4" s="8" t="s">
        <v>50</v>
      </c>
      <c r="AD4" s="8" t="s">
        <v>51</v>
      </c>
    </row>
    <row r="5" spans="1:30" ht="14.25" customHeight="1" x14ac:dyDescent="0.25">
      <c r="A5" s="5" t="s">
        <v>29</v>
      </c>
      <c r="B5" s="8">
        <v>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K5" s="8">
        <v>2</v>
      </c>
      <c r="N5" s="8" t="s">
        <v>55</v>
      </c>
      <c r="R5" s="17" t="s">
        <v>33</v>
      </c>
      <c r="S5" s="8">
        <v>0</v>
      </c>
      <c r="V5" s="8" t="s">
        <v>27</v>
      </c>
      <c r="W5" s="8">
        <v>0</v>
      </c>
      <c r="X5" s="8">
        <v>0</v>
      </c>
      <c r="Y5" s="8">
        <v>5.2631578947368416</v>
      </c>
      <c r="Z5" s="8">
        <v>5.5555555555555554</v>
      </c>
      <c r="AA5" s="8">
        <v>0</v>
      </c>
      <c r="AB5" s="8">
        <v>0</v>
      </c>
      <c r="AC5" s="8">
        <v>0</v>
      </c>
      <c r="AD5" s="8">
        <v>0</v>
      </c>
    </row>
    <row r="6" spans="1:30" ht="14.25" customHeight="1" x14ac:dyDescent="0.25">
      <c r="A6" s="8" t="s">
        <v>30</v>
      </c>
      <c r="B6" s="8">
        <v>0</v>
      </c>
      <c r="C6" s="8">
        <v>0</v>
      </c>
      <c r="D6" s="8">
        <v>5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K6" s="8">
        <f>D6+F6</f>
        <v>6</v>
      </c>
      <c r="R6" s="17" t="s">
        <v>56</v>
      </c>
      <c r="S6" s="8">
        <v>0</v>
      </c>
      <c r="V6" s="8" t="s">
        <v>17</v>
      </c>
      <c r="W6" s="8" t="s">
        <v>18</v>
      </c>
      <c r="X6" s="8" t="s">
        <v>45</v>
      </c>
      <c r="Y6" s="8" t="s">
        <v>46</v>
      </c>
      <c r="Z6" s="8" t="s">
        <v>47</v>
      </c>
      <c r="AA6" s="8" t="s">
        <v>48</v>
      </c>
      <c r="AB6" s="8" t="s">
        <v>49</v>
      </c>
      <c r="AC6" s="8" t="s">
        <v>50</v>
      </c>
      <c r="AD6" s="8" t="s">
        <v>51</v>
      </c>
    </row>
    <row r="7" spans="1:30" ht="14.25" customHeight="1" x14ac:dyDescent="0.25">
      <c r="A7" s="8" t="s">
        <v>32</v>
      </c>
      <c r="B7" s="8">
        <v>3</v>
      </c>
      <c r="C7" s="8">
        <v>0</v>
      </c>
      <c r="D7" s="8">
        <v>1</v>
      </c>
      <c r="E7" s="8">
        <v>3</v>
      </c>
      <c r="F7" s="8">
        <v>0</v>
      </c>
      <c r="G7" s="8">
        <v>0</v>
      </c>
      <c r="H7" s="8">
        <v>0</v>
      </c>
      <c r="I7" s="8">
        <v>0</v>
      </c>
      <c r="K7" s="8">
        <f>B7+D7+E7</f>
        <v>7</v>
      </c>
      <c r="R7" s="17" t="s">
        <v>57</v>
      </c>
      <c r="S7" s="8">
        <v>0</v>
      </c>
      <c r="V7" s="5" t="s">
        <v>29</v>
      </c>
      <c r="W7" s="8">
        <v>3.8461538461538463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0" ht="14.25" customHeight="1" x14ac:dyDescent="0.25">
      <c r="A8" s="8" t="s">
        <v>33</v>
      </c>
      <c r="B8" s="8">
        <v>0</v>
      </c>
      <c r="C8" s="8">
        <v>0</v>
      </c>
      <c r="D8" s="8">
        <v>6</v>
      </c>
      <c r="E8" s="8">
        <v>4</v>
      </c>
      <c r="F8" s="8">
        <v>3</v>
      </c>
      <c r="G8" s="8">
        <v>0</v>
      </c>
      <c r="H8" s="8">
        <v>0</v>
      </c>
      <c r="I8" s="8">
        <v>0</v>
      </c>
      <c r="K8" s="8">
        <f>D8+E8+F8</f>
        <v>13</v>
      </c>
      <c r="R8" s="17" t="s">
        <v>35</v>
      </c>
      <c r="S8" s="8">
        <v>42.857142857142854</v>
      </c>
      <c r="V8" s="8" t="s">
        <v>17</v>
      </c>
      <c r="W8" s="8" t="s">
        <v>18</v>
      </c>
      <c r="X8" s="8" t="s">
        <v>45</v>
      </c>
      <c r="Y8" s="8" t="s">
        <v>46</v>
      </c>
      <c r="Z8" s="8" t="s">
        <v>47</v>
      </c>
      <c r="AA8" s="8" t="s">
        <v>48</v>
      </c>
      <c r="AB8" s="8" t="s">
        <v>49</v>
      </c>
      <c r="AC8" s="8" t="s">
        <v>50</v>
      </c>
      <c r="AD8" s="8" t="s">
        <v>51</v>
      </c>
    </row>
    <row r="9" spans="1:30" ht="14.25" customHeight="1" x14ac:dyDescent="0.25">
      <c r="A9" s="8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K9" s="8">
        <v>0</v>
      </c>
      <c r="R9" s="17" t="s">
        <v>58</v>
      </c>
      <c r="S9" s="8">
        <v>0</v>
      </c>
      <c r="V9" s="8" t="s">
        <v>30</v>
      </c>
      <c r="W9" s="8">
        <v>0</v>
      </c>
      <c r="X9" s="8">
        <v>0</v>
      </c>
      <c r="Y9" s="8">
        <v>13.157894736842104</v>
      </c>
      <c r="Z9" s="8">
        <v>0</v>
      </c>
      <c r="AA9" s="8">
        <v>11.111111111111111</v>
      </c>
      <c r="AB9" s="8">
        <v>0</v>
      </c>
      <c r="AC9" s="8">
        <v>0</v>
      </c>
      <c r="AD9" s="8">
        <v>0</v>
      </c>
    </row>
    <row r="10" spans="1:30" ht="14.25" customHeight="1" x14ac:dyDescent="0.25">
      <c r="A10" s="8" t="s">
        <v>57</v>
      </c>
      <c r="B10" s="8">
        <v>0</v>
      </c>
      <c r="C10" s="8">
        <v>0</v>
      </c>
      <c r="D10" s="8">
        <v>6</v>
      </c>
      <c r="E10" s="8">
        <v>5</v>
      </c>
      <c r="F10" s="8">
        <v>2</v>
      </c>
      <c r="G10" s="8">
        <v>0</v>
      </c>
      <c r="H10" s="8">
        <v>0</v>
      </c>
      <c r="I10" s="8">
        <v>0</v>
      </c>
      <c r="K10" s="8">
        <f>D10+E10+F10</f>
        <v>13</v>
      </c>
      <c r="R10" s="17" t="s">
        <v>59</v>
      </c>
      <c r="S10" s="8">
        <v>14.285714285714285</v>
      </c>
      <c r="V10" s="8" t="s">
        <v>17</v>
      </c>
      <c r="W10" s="8" t="s">
        <v>18</v>
      </c>
      <c r="X10" s="8" t="s">
        <v>45</v>
      </c>
      <c r="Y10" s="8" t="s">
        <v>46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</row>
    <row r="11" spans="1:30" ht="14.25" customHeight="1" x14ac:dyDescent="0.25">
      <c r="A11" s="8" t="s">
        <v>35</v>
      </c>
      <c r="B11" s="8">
        <v>0</v>
      </c>
      <c r="C11" s="8">
        <v>0</v>
      </c>
      <c r="D11" s="8">
        <v>0</v>
      </c>
      <c r="E11" s="8">
        <v>1</v>
      </c>
      <c r="F11" s="8">
        <v>0</v>
      </c>
      <c r="G11" s="8">
        <v>3</v>
      </c>
      <c r="H11" s="8">
        <v>1</v>
      </c>
      <c r="I11" s="8">
        <v>0</v>
      </c>
      <c r="K11" s="8">
        <f>E11+G11+H11</f>
        <v>5</v>
      </c>
      <c r="R11" s="17" t="s">
        <v>60</v>
      </c>
      <c r="S11" s="8">
        <v>0</v>
      </c>
      <c r="V11" s="8" t="s">
        <v>32</v>
      </c>
      <c r="W11" s="8">
        <v>5.7692307692307692</v>
      </c>
      <c r="X11" s="8">
        <v>0</v>
      </c>
      <c r="Y11" s="8">
        <v>2.6315789473684208</v>
      </c>
      <c r="Z11" s="8">
        <v>16.666666666666664</v>
      </c>
      <c r="AA11" s="8">
        <v>0</v>
      </c>
      <c r="AB11" s="8">
        <v>0</v>
      </c>
      <c r="AC11" s="8">
        <v>0</v>
      </c>
      <c r="AD11" s="8">
        <v>0</v>
      </c>
    </row>
    <row r="12" spans="1:30" ht="14.25" customHeight="1" x14ac:dyDescent="0.25">
      <c r="A12" s="8" t="s">
        <v>58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K12" s="8">
        <v>0</v>
      </c>
      <c r="V12" s="8" t="s">
        <v>17</v>
      </c>
      <c r="W12" s="8" t="s">
        <v>18</v>
      </c>
      <c r="X12" s="8" t="s">
        <v>45</v>
      </c>
      <c r="Y12" s="8" t="s">
        <v>46</v>
      </c>
      <c r="Z12" s="8" t="s">
        <v>47</v>
      </c>
      <c r="AA12" s="8" t="s">
        <v>48</v>
      </c>
      <c r="AB12" s="8" t="s">
        <v>49</v>
      </c>
      <c r="AC12" s="8" t="s">
        <v>50</v>
      </c>
      <c r="AD12" s="8" t="s">
        <v>51</v>
      </c>
    </row>
    <row r="13" spans="1:30" ht="14.25" customHeight="1" x14ac:dyDescent="0.25">
      <c r="A13" s="8" t="s">
        <v>59</v>
      </c>
      <c r="B13" s="8">
        <v>0</v>
      </c>
      <c r="C13" s="8">
        <v>0</v>
      </c>
      <c r="D13" s="8">
        <v>0</v>
      </c>
      <c r="E13" s="8">
        <v>0</v>
      </c>
      <c r="F13" s="8">
        <v>1</v>
      </c>
      <c r="G13" s="8">
        <v>1</v>
      </c>
      <c r="H13" s="8">
        <v>0</v>
      </c>
      <c r="I13" s="8">
        <v>0</v>
      </c>
      <c r="K13" s="8">
        <f>F13+G13+I13</f>
        <v>2</v>
      </c>
      <c r="V13" s="8" t="s">
        <v>33</v>
      </c>
      <c r="W13" s="8">
        <v>0</v>
      </c>
      <c r="X13" s="8">
        <v>0</v>
      </c>
      <c r="Y13" s="8">
        <v>15.789473684210526</v>
      </c>
      <c r="Z13" s="8">
        <v>22.222222222222221</v>
      </c>
      <c r="AA13" s="8">
        <v>33.333333333333329</v>
      </c>
      <c r="AB13" s="8">
        <v>0</v>
      </c>
      <c r="AC13" s="8">
        <v>0</v>
      </c>
      <c r="AD13" s="8">
        <v>0</v>
      </c>
    </row>
    <row r="14" spans="1:30" ht="14.25" customHeight="1" x14ac:dyDescent="0.25">
      <c r="A14" s="8" t="s">
        <v>60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K14" s="8">
        <v>1</v>
      </c>
      <c r="V14" s="8" t="s">
        <v>17</v>
      </c>
      <c r="W14" s="8" t="s">
        <v>18</v>
      </c>
      <c r="X14" s="8" t="s">
        <v>45</v>
      </c>
      <c r="Y14" s="8" t="s">
        <v>46</v>
      </c>
      <c r="Z14" s="8" t="s">
        <v>47</v>
      </c>
      <c r="AA14" s="8" t="s">
        <v>48</v>
      </c>
      <c r="AB14" s="8" t="s">
        <v>49</v>
      </c>
      <c r="AC14" s="8" t="s">
        <v>50</v>
      </c>
      <c r="AD14" s="8" t="s">
        <v>51</v>
      </c>
    </row>
    <row r="15" spans="1:30" ht="14.25" customHeight="1" x14ac:dyDescent="0.25">
      <c r="V15" s="20" t="s">
        <v>61</v>
      </c>
      <c r="W15" s="8">
        <v>0</v>
      </c>
      <c r="X15" s="8">
        <v>0</v>
      </c>
      <c r="Y15" s="8">
        <v>15.789473684210526</v>
      </c>
      <c r="Z15" s="8">
        <v>27.777777777777779</v>
      </c>
      <c r="AA15" s="8">
        <v>22.222222222222221</v>
      </c>
      <c r="AB15" s="8">
        <v>0</v>
      </c>
      <c r="AC15" s="8">
        <v>0</v>
      </c>
      <c r="AD15" s="8">
        <v>0</v>
      </c>
    </row>
    <row r="16" spans="1:30" ht="14.25" customHeight="1" x14ac:dyDescent="0.25">
      <c r="A16" s="8" t="s">
        <v>39</v>
      </c>
      <c r="B16" s="8">
        <f>B3+B5+B7</f>
        <v>52</v>
      </c>
      <c r="C16" s="8">
        <v>37</v>
      </c>
      <c r="D16" s="8">
        <f>D3+D4+D6+D7+D8+D10</f>
        <v>38</v>
      </c>
      <c r="E16" s="8">
        <f>E3+E4+E7+E8+E10+E11</f>
        <v>18</v>
      </c>
      <c r="F16" s="8">
        <f>F3+F6+F8+F10+F13</f>
        <v>9</v>
      </c>
      <c r="G16" s="8">
        <f>G3+G11+G13</f>
        <v>7</v>
      </c>
      <c r="H16" s="8">
        <v>1</v>
      </c>
      <c r="I16" s="8">
        <f>SUM(I3:I14)</f>
        <v>16</v>
      </c>
      <c r="K16" s="8">
        <f>B16+C16+D16+E16+F16+G16+H16+I16</f>
        <v>178</v>
      </c>
      <c r="V16" s="8" t="s">
        <v>17</v>
      </c>
      <c r="W16" s="8" t="s">
        <v>18</v>
      </c>
      <c r="X16" s="8" t="s">
        <v>45</v>
      </c>
      <c r="Y16" s="8" t="s">
        <v>46</v>
      </c>
      <c r="Z16" s="8" t="s">
        <v>47</v>
      </c>
      <c r="AA16" s="8" t="s">
        <v>48</v>
      </c>
      <c r="AB16" s="8" t="s">
        <v>49</v>
      </c>
      <c r="AC16" s="8" t="s">
        <v>50</v>
      </c>
      <c r="AD16" s="8" t="s">
        <v>51</v>
      </c>
    </row>
    <row r="17" spans="1:30" ht="14.25" customHeight="1" x14ac:dyDescent="0.25">
      <c r="A17" s="8" t="s">
        <v>41</v>
      </c>
      <c r="B17" s="8">
        <v>28</v>
      </c>
      <c r="C17" s="8">
        <v>30</v>
      </c>
      <c r="D17" s="8">
        <v>31</v>
      </c>
      <c r="E17" s="8">
        <v>31</v>
      </c>
      <c r="F17" s="8">
        <v>30</v>
      </c>
      <c r="G17" s="8">
        <v>31</v>
      </c>
      <c r="H17" s="8">
        <v>30</v>
      </c>
      <c r="I17" s="8">
        <v>31</v>
      </c>
      <c r="K17" s="8">
        <f>SUM(B17:I17)</f>
        <v>242</v>
      </c>
      <c r="V17" s="8" t="s">
        <v>35</v>
      </c>
      <c r="W17" s="8">
        <v>0</v>
      </c>
      <c r="X17" s="8">
        <v>0</v>
      </c>
      <c r="Y17" s="8">
        <v>0</v>
      </c>
      <c r="Z17" s="8">
        <v>5.5555555555555554</v>
      </c>
      <c r="AA17" s="8">
        <v>0</v>
      </c>
      <c r="AB17" s="8">
        <v>42.857142857142854</v>
      </c>
      <c r="AC17" s="8">
        <v>100</v>
      </c>
      <c r="AD17" s="8">
        <v>0</v>
      </c>
    </row>
    <row r="18" spans="1:30" ht="14.25" customHeight="1" x14ac:dyDescent="0.25">
      <c r="V18" s="8" t="s">
        <v>17</v>
      </c>
      <c r="W18" s="8" t="s">
        <v>18</v>
      </c>
      <c r="X18" s="8" t="s">
        <v>45</v>
      </c>
      <c r="Y18" s="8" t="s">
        <v>46</v>
      </c>
      <c r="Z18" s="8" t="s">
        <v>47</v>
      </c>
      <c r="AA18" s="8" t="s">
        <v>48</v>
      </c>
      <c r="AB18" s="8" t="s">
        <v>49</v>
      </c>
      <c r="AC18" s="8" t="s">
        <v>50</v>
      </c>
      <c r="AD18" s="8" t="s">
        <v>51</v>
      </c>
    </row>
    <row r="19" spans="1:30" ht="14.25" customHeight="1" x14ac:dyDescent="0.25">
      <c r="A19" s="44" t="s">
        <v>3</v>
      </c>
      <c r="B19" s="45"/>
      <c r="C19" s="45"/>
      <c r="D19" s="45"/>
      <c r="E19" s="45"/>
      <c r="F19" s="45"/>
      <c r="G19" s="45"/>
      <c r="H19" s="45"/>
      <c r="I19" s="45"/>
      <c r="J19" s="45"/>
      <c r="V19" s="8" t="s">
        <v>59</v>
      </c>
      <c r="W19" s="8">
        <v>0</v>
      </c>
      <c r="X19" s="8">
        <v>0</v>
      </c>
      <c r="Y19" s="8">
        <v>0</v>
      </c>
      <c r="Z19" s="8">
        <v>0</v>
      </c>
      <c r="AA19" s="8">
        <v>11.111111111111111</v>
      </c>
      <c r="AB19" s="8">
        <v>14.285714285714285</v>
      </c>
      <c r="AC19" s="8">
        <v>0</v>
      </c>
      <c r="AD19" s="8">
        <v>0</v>
      </c>
    </row>
    <row r="20" spans="1:30" ht="14.25" customHeight="1" x14ac:dyDescent="0.25">
      <c r="A20" s="13" t="s">
        <v>17</v>
      </c>
      <c r="B20" s="14" t="s">
        <v>18</v>
      </c>
      <c r="C20" s="14" t="s">
        <v>45</v>
      </c>
      <c r="D20" s="14" t="s">
        <v>46</v>
      </c>
      <c r="E20" s="14" t="s">
        <v>47</v>
      </c>
      <c r="F20" s="14" t="s">
        <v>48</v>
      </c>
      <c r="G20" s="14" t="s">
        <v>49</v>
      </c>
      <c r="H20" s="14" t="s">
        <v>50</v>
      </c>
      <c r="I20" s="14" t="s">
        <v>51</v>
      </c>
      <c r="J20" s="14"/>
      <c r="K20" s="15" t="s">
        <v>52</v>
      </c>
      <c r="V20" s="8" t="s">
        <v>17</v>
      </c>
      <c r="W20" s="8" t="s">
        <v>18</v>
      </c>
      <c r="X20" s="8" t="s">
        <v>45</v>
      </c>
      <c r="Y20" s="8" t="s">
        <v>46</v>
      </c>
      <c r="Z20" s="8" t="s">
        <v>47</v>
      </c>
      <c r="AA20" s="8" t="s">
        <v>48</v>
      </c>
      <c r="AB20" s="8" t="s">
        <v>49</v>
      </c>
      <c r="AC20" s="8" t="s">
        <v>50</v>
      </c>
      <c r="AD20" s="8" t="s">
        <v>51</v>
      </c>
    </row>
    <row r="21" spans="1:30" ht="14.25" customHeight="1" x14ac:dyDescent="0.25">
      <c r="A21" s="17" t="s">
        <v>16</v>
      </c>
      <c r="B21" s="8">
        <f t="shared" ref="B21:G21" si="0">B3/B16*100</f>
        <v>90.384615384615387</v>
      </c>
      <c r="C21" s="8">
        <f t="shared" si="0"/>
        <v>100</v>
      </c>
      <c r="D21" s="8">
        <f t="shared" si="0"/>
        <v>47.368421052631575</v>
      </c>
      <c r="E21" s="8">
        <f t="shared" si="0"/>
        <v>22.222222222222221</v>
      </c>
      <c r="F21" s="8">
        <f t="shared" si="0"/>
        <v>22.222222222222221</v>
      </c>
      <c r="G21" s="8">
        <f t="shared" si="0"/>
        <v>42.857142857142854</v>
      </c>
      <c r="H21" s="8">
        <v>0</v>
      </c>
      <c r="I21" s="8">
        <f>I3/I16*100</f>
        <v>87.5</v>
      </c>
      <c r="K21" s="8">
        <f>K3/K16*100</f>
        <v>70.224719101123597</v>
      </c>
      <c r="V21" s="8" t="s">
        <v>60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6.666666666666667</v>
      </c>
    </row>
    <row r="22" spans="1:30" ht="14.25" customHeight="1" x14ac:dyDescent="0.25">
      <c r="A22" s="19" t="s">
        <v>29</v>
      </c>
      <c r="B22" s="8">
        <f>B5/B16*100</f>
        <v>3.8461538461538463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f>K5/K16*100</f>
        <v>1.1235955056179776</v>
      </c>
    </row>
    <row r="23" spans="1:30" ht="14.25" customHeight="1" x14ac:dyDescent="0.25">
      <c r="A23" s="17" t="s">
        <v>30</v>
      </c>
      <c r="B23" s="8">
        <v>0</v>
      </c>
      <c r="C23" s="8">
        <v>0</v>
      </c>
      <c r="D23" s="8">
        <f>D6/D16*100</f>
        <v>13.157894736842104</v>
      </c>
      <c r="E23" s="8">
        <v>0</v>
      </c>
      <c r="F23" s="8">
        <f>F6/F16*100</f>
        <v>11.111111111111111</v>
      </c>
      <c r="G23" s="8">
        <v>0</v>
      </c>
      <c r="H23" s="8">
        <v>0</v>
      </c>
      <c r="I23" s="8">
        <v>0</v>
      </c>
      <c r="K23" s="8">
        <f>K6/K16*100</f>
        <v>3.3707865168539324</v>
      </c>
    </row>
    <row r="24" spans="1:30" ht="14.25" customHeight="1" x14ac:dyDescent="0.25">
      <c r="A24" s="17" t="s">
        <v>32</v>
      </c>
      <c r="B24" s="8">
        <f>B7/B16*100</f>
        <v>5.7692307692307692</v>
      </c>
      <c r="C24" s="8">
        <v>0</v>
      </c>
      <c r="D24" s="8">
        <f t="shared" ref="D24:E24" si="1">D7/D16*100</f>
        <v>2.6315789473684208</v>
      </c>
      <c r="E24" s="8">
        <f t="shared" si="1"/>
        <v>16.666666666666664</v>
      </c>
      <c r="F24" s="8">
        <v>0</v>
      </c>
      <c r="G24" s="8">
        <v>0</v>
      </c>
      <c r="H24" s="8">
        <v>0</v>
      </c>
      <c r="I24" s="8">
        <v>0</v>
      </c>
      <c r="K24" s="8">
        <f>K7/K16*100</f>
        <v>3.9325842696629212</v>
      </c>
    </row>
    <row r="25" spans="1:30" ht="14.25" customHeight="1" x14ac:dyDescent="0.25">
      <c r="A25" s="17" t="s">
        <v>33</v>
      </c>
      <c r="B25" s="8">
        <v>0</v>
      </c>
      <c r="C25" s="8">
        <v>0</v>
      </c>
      <c r="D25" s="8">
        <f t="shared" ref="D25:F25" si="2">D8/D16*100</f>
        <v>15.789473684210526</v>
      </c>
      <c r="E25" s="8">
        <f t="shared" si="2"/>
        <v>22.222222222222221</v>
      </c>
      <c r="F25" s="8">
        <f t="shared" si="2"/>
        <v>33.333333333333329</v>
      </c>
      <c r="G25" s="8">
        <v>0</v>
      </c>
      <c r="H25" s="8">
        <v>0</v>
      </c>
      <c r="I25" s="8">
        <v>0</v>
      </c>
      <c r="K25" s="8">
        <f>K8/K16*100</f>
        <v>7.3033707865168536</v>
      </c>
    </row>
    <row r="26" spans="1:30" ht="14.25" customHeight="1" x14ac:dyDescent="0.25">
      <c r="A26" s="17" t="s">
        <v>56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</row>
    <row r="27" spans="1:30" ht="14.25" customHeight="1" x14ac:dyDescent="0.25">
      <c r="A27" s="17" t="s">
        <v>57</v>
      </c>
      <c r="B27" s="8">
        <v>0</v>
      </c>
      <c r="C27" s="8">
        <v>0</v>
      </c>
      <c r="D27" s="8">
        <f t="shared" ref="D27:F27" si="3">D10/D16*100</f>
        <v>15.789473684210526</v>
      </c>
      <c r="E27" s="8">
        <f t="shared" si="3"/>
        <v>27.777777777777779</v>
      </c>
      <c r="F27" s="8">
        <f t="shared" si="3"/>
        <v>22.222222222222221</v>
      </c>
      <c r="G27" s="8">
        <v>0</v>
      </c>
      <c r="H27" s="8">
        <v>0</v>
      </c>
      <c r="I27" s="8">
        <v>0</v>
      </c>
      <c r="K27" s="8">
        <f>K10/K16*100</f>
        <v>7.3033707865168536</v>
      </c>
    </row>
    <row r="28" spans="1:30" ht="14.25" customHeight="1" x14ac:dyDescent="0.25">
      <c r="A28" s="17" t="s">
        <v>35</v>
      </c>
      <c r="B28" s="8">
        <v>0</v>
      </c>
      <c r="C28" s="8">
        <v>0</v>
      </c>
      <c r="D28" s="8">
        <v>0</v>
      </c>
      <c r="E28" s="8">
        <f>E11/E16*100</f>
        <v>5.5555555555555554</v>
      </c>
      <c r="F28" s="8">
        <v>0</v>
      </c>
      <c r="G28" s="8">
        <f t="shared" ref="G28:H28" si="4">G11/G16*100</f>
        <v>42.857142857142854</v>
      </c>
      <c r="H28" s="8">
        <f t="shared" si="4"/>
        <v>100</v>
      </c>
      <c r="I28" s="8">
        <v>0</v>
      </c>
      <c r="K28" s="8">
        <f>K11/K16*100</f>
        <v>2.8089887640449436</v>
      </c>
    </row>
    <row r="29" spans="1:30" ht="14.25" customHeight="1" x14ac:dyDescent="0.25">
      <c r="A29" s="17" t="s">
        <v>58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K29" s="8">
        <v>0</v>
      </c>
    </row>
    <row r="30" spans="1:30" ht="14.25" customHeight="1" x14ac:dyDescent="0.25">
      <c r="A30" s="17" t="s">
        <v>59</v>
      </c>
      <c r="B30" s="8">
        <v>0</v>
      </c>
      <c r="C30" s="8">
        <v>0</v>
      </c>
      <c r="D30" s="8">
        <v>0</v>
      </c>
      <c r="E30" s="8">
        <v>0</v>
      </c>
      <c r="F30" s="8">
        <f t="shared" ref="F30:G30" si="5">F13/F16*100</f>
        <v>11.111111111111111</v>
      </c>
      <c r="G30" s="8">
        <f t="shared" si="5"/>
        <v>14.285714285714285</v>
      </c>
      <c r="H30" s="8">
        <v>0</v>
      </c>
      <c r="I30" s="8">
        <f>I13/I16*100</f>
        <v>0</v>
      </c>
      <c r="K30" s="8">
        <f>K13/K16*100</f>
        <v>1.1235955056179776</v>
      </c>
    </row>
    <row r="31" spans="1:30" ht="14.25" customHeight="1" x14ac:dyDescent="0.25">
      <c r="A31" s="17" t="s">
        <v>60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f>I14/I16*100</f>
        <v>6.25</v>
      </c>
      <c r="K31" s="8">
        <f>K14/K16*100</f>
        <v>0.5617977528089888</v>
      </c>
    </row>
    <row r="32" spans="1:3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2">
    <mergeCell ref="B1:I1"/>
    <mergeCell ref="A19:J19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999"/>
  <sheetViews>
    <sheetView topLeftCell="A64" workbookViewId="0">
      <selection activeCell="J97" sqref="J97"/>
    </sheetView>
  </sheetViews>
  <sheetFormatPr defaultColWidth="12.625" defaultRowHeight="15" customHeight="1" x14ac:dyDescent="0.2"/>
  <cols>
    <col min="1" max="1" width="14.75" customWidth="1"/>
    <col min="2" max="30" width="7.625" customWidth="1"/>
  </cols>
  <sheetData>
    <row r="1" spans="1:30" ht="14.25" customHeight="1" x14ac:dyDescent="0.25">
      <c r="A1" s="21"/>
      <c r="B1" s="47" t="s">
        <v>62</v>
      </c>
      <c r="C1" s="42"/>
      <c r="D1" s="42"/>
      <c r="E1" s="42"/>
      <c r="F1" s="42"/>
      <c r="G1" s="42"/>
      <c r="H1" s="42"/>
      <c r="I1" s="42"/>
      <c r="M1" s="22" t="s">
        <v>63</v>
      </c>
    </row>
    <row r="2" spans="1:30" ht="14.25" customHeight="1" x14ac:dyDescent="0.25">
      <c r="A2" s="13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4.25" customHeight="1" x14ac:dyDescent="0.25">
      <c r="A3" s="17" t="s">
        <v>16</v>
      </c>
      <c r="B3" s="8">
        <f>25+47</f>
        <v>72</v>
      </c>
      <c r="C3" s="8">
        <f>37+6</f>
        <v>43</v>
      </c>
      <c r="D3" s="8">
        <f>16+18</f>
        <v>34</v>
      </c>
      <c r="E3" s="8">
        <v>35</v>
      </c>
      <c r="F3" s="8">
        <v>68</v>
      </c>
      <c r="G3" s="5">
        <f>50+3</f>
        <v>53</v>
      </c>
      <c r="H3" s="5">
        <v>0</v>
      </c>
      <c r="I3" s="5">
        <v>14</v>
      </c>
      <c r="J3" s="8">
        <f t="shared" ref="J3:J15" si="0">SUM(B3:I3)</f>
        <v>319</v>
      </c>
    </row>
    <row r="4" spans="1:30" ht="14.25" customHeight="1" x14ac:dyDescent="0.25">
      <c r="A4" s="17" t="s">
        <v>27</v>
      </c>
      <c r="B4" s="8">
        <v>0</v>
      </c>
      <c r="C4" s="8">
        <v>0</v>
      </c>
      <c r="D4" s="8">
        <v>2</v>
      </c>
      <c r="E4" s="8">
        <v>1</v>
      </c>
      <c r="F4" s="8">
        <v>1</v>
      </c>
      <c r="G4" s="5">
        <v>0</v>
      </c>
      <c r="H4" s="5">
        <v>0</v>
      </c>
      <c r="I4" s="5">
        <v>1</v>
      </c>
      <c r="J4" s="8">
        <f t="shared" si="0"/>
        <v>5</v>
      </c>
      <c r="M4" s="8"/>
      <c r="N4" s="8"/>
      <c r="O4" s="8"/>
      <c r="P4" s="16"/>
      <c r="Q4" s="16"/>
      <c r="R4" s="16"/>
      <c r="S4" s="16"/>
      <c r="T4" s="16"/>
    </row>
    <row r="5" spans="1:30" ht="14.25" customHeight="1" x14ac:dyDescent="0.25">
      <c r="A5" s="17" t="s">
        <v>31</v>
      </c>
      <c r="B5" s="8">
        <v>7</v>
      </c>
      <c r="C5" s="8">
        <v>0</v>
      </c>
      <c r="D5" s="8">
        <v>0</v>
      </c>
      <c r="E5" s="8">
        <v>0</v>
      </c>
      <c r="F5" s="8">
        <v>0</v>
      </c>
      <c r="G5" s="5">
        <v>0</v>
      </c>
      <c r="H5" s="5">
        <v>0</v>
      </c>
      <c r="I5" s="5">
        <v>0</v>
      </c>
      <c r="J5" s="8">
        <f t="shared" si="0"/>
        <v>7</v>
      </c>
      <c r="M5" s="8"/>
      <c r="N5" s="8"/>
      <c r="O5" s="8"/>
      <c r="P5" s="8"/>
      <c r="Q5" s="8"/>
      <c r="R5" s="8"/>
      <c r="S5" s="8"/>
      <c r="T5" s="8"/>
    </row>
    <row r="6" spans="1:30" ht="14.25" customHeight="1" x14ac:dyDescent="0.25">
      <c r="A6" s="17" t="s">
        <v>30</v>
      </c>
      <c r="B6" s="8">
        <v>0</v>
      </c>
      <c r="C6" s="8">
        <v>0</v>
      </c>
      <c r="D6" s="8">
        <v>6</v>
      </c>
      <c r="E6" s="8">
        <v>0</v>
      </c>
      <c r="F6" s="8">
        <v>1</v>
      </c>
      <c r="G6" s="5">
        <v>0</v>
      </c>
      <c r="H6" s="5">
        <v>0</v>
      </c>
      <c r="I6" s="5">
        <v>0</v>
      </c>
      <c r="J6" s="8">
        <f t="shared" si="0"/>
        <v>7</v>
      </c>
    </row>
    <row r="7" spans="1:30" ht="14.25" customHeight="1" x14ac:dyDescent="0.25">
      <c r="A7" s="17" t="s">
        <v>32</v>
      </c>
      <c r="B7" s="8">
        <v>7</v>
      </c>
      <c r="C7" s="8">
        <v>0</v>
      </c>
      <c r="D7" s="8">
        <v>1</v>
      </c>
      <c r="E7" s="8">
        <v>3</v>
      </c>
      <c r="F7" s="8">
        <v>0</v>
      </c>
      <c r="G7" s="5">
        <v>0</v>
      </c>
      <c r="H7" s="5">
        <v>0</v>
      </c>
      <c r="I7" s="5">
        <v>0</v>
      </c>
      <c r="J7" s="8">
        <f t="shared" si="0"/>
        <v>11</v>
      </c>
    </row>
    <row r="8" spans="1:30" ht="14.25" customHeight="1" x14ac:dyDescent="0.25">
      <c r="A8" s="17" t="s">
        <v>33</v>
      </c>
      <c r="B8" s="8">
        <v>0</v>
      </c>
      <c r="C8" s="8">
        <v>0</v>
      </c>
      <c r="D8" s="8">
        <v>8</v>
      </c>
      <c r="E8" s="8">
        <v>5</v>
      </c>
      <c r="F8" s="8">
        <v>4</v>
      </c>
      <c r="G8" s="5">
        <v>3</v>
      </c>
      <c r="H8" s="5">
        <v>0</v>
      </c>
      <c r="I8" s="5">
        <v>0</v>
      </c>
      <c r="J8" s="8">
        <f t="shared" si="0"/>
        <v>20</v>
      </c>
    </row>
    <row r="9" spans="1:30" ht="14.25" customHeight="1" x14ac:dyDescent="0.25">
      <c r="A9" s="17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5">
        <v>0</v>
      </c>
      <c r="H9" s="5">
        <v>0</v>
      </c>
      <c r="I9" s="5">
        <v>0</v>
      </c>
      <c r="J9" s="8">
        <f t="shared" si="0"/>
        <v>0</v>
      </c>
    </row>
    <row r="10" spans="1:30" ht="14.25" customHeight="1" x14ac:dyDescent="0.25">
      <c r="A10" s="17" t="s">
        <v>34</v>
      </c>
      <c r="B10" s="8">
        <v>4</v>
      </c>
      <c r="C10" s="8">
        <v>0</v>
      </c>
      <c r="D10" s="8">
        <f>16+6</f>
        <v>22</v>
      </c>
      <c r="E10" s="8">
        <v>32</v>
      </c>
      <c r="F10" s="8">
        <v>15</v>
      </c>
      <c r="G10" s="5">
        <v>1</v>
      </c>
      <c r="H10" s="5">
        <v>0</v>
      </c>
      <c r="I10" s="5">
        <v>0</v>
      </c>
      <c r="J10" s="8">
        <f t="shared" si="0"/>
        <v>74</v>
      </c>
    </row>
    <row r="11" spans="1:30" ht="14.25" customHeight="1" x14ac:dyDescent="0.25">
      <c r="A11" s="17" t="s">
        <v>35</v>
      </c>
      <c r="B11" s="8">
        <v>0</v>
      </c>
      <c r="C11" s="8">
        <v>0</v>
      </c>
      <c r="D11" s="8">
        <v>0</v>
      </c>
      <c r="E11" s="8">
        <v>1</v>
      </c>
      <c r="F11" s="8">
        <v>1</v>
      </c>
      <c r="G11" s="5">
        <f>SUM(2+3)</f>
        <v>5</v>
      </c>
      <c r="H11" s="5">
        <v>1</v>
      </c>
      <c r="I11" s="5">
        <v>0</v>
      </c>
      <c r="J11" s="8">
        <f t="shared" si="0"/>
        <v>8</v>
      </c>
    </row>
    <row r="12" spans="1:30" ht="14.25" customHeight="1" x14ac:dyDescent="0.25">
      <c r="A12" s="19" t="s">
        <v>36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J12" s="8">
        <f t="shared" si="0"/>
        <v>1</v>
      </c>
    </row>
    <row r="13" spans="1:30" ht="14.25" customHeight="1" x14ac:dyDescent="0.25">
      <c r="A13" s="19" t="s">
        <v>37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8</v>
      </c>
      <c r="H13" s="5">
        <v>0</v>
      </c>
      <c r="I13" s="5">
        <v>0</v>
      </c>
      <c r="J13" s="8">
        <f t="shared" si="0"/>
        <v>8</v>
      </c>
    </row>
    <row r="14" spans="1:30" ht="14.25" customHeight="1" x14ac:dyDescent="0.25">
      <c r="A14" s="19" t="s">
        <v>59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8">
        <f t="shared" si="0"/>
        <v>1</v>
      </c>
    </row>
    <row r="15" spans="1:30" ht="14.25" customHeight="1" x14ac:dyDescent="0.25">
      <c r="A15" s="19" t="s">
        <v>60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8">
        <f t="shared" si="0"/>
        <v>1</v>
      </c>
    </row>
    <row r="16" spans="1:30" ht="14.25" customHeight="1" x14ac:dyDescent="0.25">
      <c r="A16" s="17"/>
    </row>
    <row r="17" spans="1:30" ht="14.25" customHeight="1" x14ac:dyDescent="0.25">
      <c r="A17" s="23" t="s">
        <v>39</v>
      </c>
      <c r="B17" s="24">
        <f>39+52</f>
        <v>91</v>
      </c>
      <c r="C17" s="24">
        <f>6+37</f>
        <v>43</v>
      </c>
      <c r="D17" s="24">
        <v>73</v>
      </c>
      <c r="E17" s="24">
        <v>77</v>
      </c>
      <c r="F17" s="24">
        <f>SUM(F3:F11)</f>
        <v>90</v>
      </c>
      <c r="G17" s="24">
        <f>SUM(G3:G13)</f>
        <v>71</v>
      </c>
      <c r="H17" s="24">
        <f t="shared" ref="H17:I17" si="1">SUM(H3:H15)</f>
        <v>1</v>
      </c>
      <c r="I17" s="24">
        <f t="shared" si="1"/>
        <v>16</v>
      </c>
      <c r="J17" s="24">
        <f t="shared" ref="J17" si="2">SUM(B17:I17)</f>
        <v>462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ht="14.25" customHeight="1" x14ac:dyDescent="0.25">
      <c r="A18" s="17" t="s">
        <v>41</v>
      </c>
      <c r="B18" s="8">
        <v>56</v>
      </c>
      <c r="C18" s="8">
        <v>48</v>
      </c>
      <c r="D18" s="8">
        <v>53</v>
      </c>
      <c r="E18" s="8">
        <v>42</v>
      </c>
      <c r="F18" s="8">
        <v>60</v>
      </c>
      <c r="G18" s="8">
        <v>58</v>
      </c>
      <c r="H18" s="8">
        <v>30</v>
      </c>
      <c r="I18" s="8">
        <v>31</v>
      </c>
      <c r="J18" s="8">
        <v>378</v>
      </c>
    </row>
    <row r="19" spans="1:30" ht="14.25" customHeight="1" x14ac:dyDescent="0.25">
      <c r="A19" s="17"/>
    </row>
    <row r="20" spans="1:30" ht="14.25" customHeight="1" x14ac:dyDescent="0.25">
      <c r="A20" s="17"/>
      <c r="B20" s="47" t="s">
        <v>3</v>
      </c>
      <c r="C20" s="42"/>
      <c r="D20" s="42"/>
      <c r="E20" s="42"/>
      <c r="F20" s="42"/>
      <c r="G20" s="42"/>
      <c r="H20" s="42"/>
      <c r="I20" s="42"/>
    </row>
    <row r="21" spans="1:30" ht="14.25" customHeight="1" x14ac:dyDescent="0.25">
      <c r="A21" s="13" t="s">
        <v>17</v>
      </c>
      <c r="B21" s="14" t="s">
        <v>18</v>
      </c>
      <c r="C21" s="14" t="s">
        <v>19</v>
      </c>
      <c r="D21" s="14" t="s">
        <v>20</v>
      </c>
      <c r="E21" s="14" t="s">
        <v>21</v>
      </c>
      <c r="F21" s="14" t="s">
        <v>22</v>
      </c>
      <c r="G21" s="14" t="s">
        <v>23</v>
      </c>
      <c r="H21" s="14" t="s">
        <v>24</v>
      </c>
      <c r="I21" s="14" t="s">
        <v>25</v>
      </c>
      <c r="J21" s="14" t="s">
        <v>26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4.25" customHeight="1" x14ac:dyDescent="0.25">
      <c r="A22" s="17" t="s">
        <v>16</v>
      </c>
      <c r="B22" s="8">
        <f t="shared" ref="B22:F22" si="3">B3/B17*100</f>
        <v>79.120879120879124</v>
      </c>
      <c r="C22" s="8">
        <f t="shared" si="3"/>
        <v>100</v>
      </c>
      <c r="D22" s="8">
        <f t="shared" si="3"/>
        <v>46.575342465753423</v>
      </c>
      <c r="E22" s="8">
        <f t="shared" si="3"/>
        <v>45.454545454545453</v>
      </c>
      <c r="F22" s="8">
        <f t="shared" si="3"/>
        <v>75.555555555555557</v>
      </c>
      <c r="G22" s="8">
        <v>376.1904761904762</v>
      </c>
      <c r="H22" s="5">
        <v>0</v>
      </c>
      <c r="I22" s="5">
        <v>87.5</v>
      </c>
      <c r="J22" s="8">
        <f>J3/J17*100</f>
        <v>69.047619047619051</v>
      </c>
    </row>
    <row r="23" spans="1:30" ht="14.25" customHeight="1" x14ac:dyDescent="0.25">
      <c r="A23" s="17" t="s">
        <v>27</v>
      </c>
      <c r="B23" s="8">
        <f>B4/B17*100</f>
        <v>0</v>
      </c>
      <c r="C23" s="8">
        <v>0</v>
      </c>
      <c r="D23" s="8">
        <f t="shared" ref="D23:F23" si="4">D4/D17*100</f>
        <v>2.7397260273972601</v>
      </c>
      <c r="E23" s="8">
        <f t="shared" si="4"/>
        <v>1.2987012987012987</v>
      </c>
      <c r="F23" s="8">
        <f t="shared" si="4"/>
        <v>1.1111111111111112</v>
      </c>
      <c r="G23" s="5">
        <v>0</v>
      </c>
      <c r="H23" s="5">
        <v>0</v>
      </c>
      <c r="I23" s="5">
        <v>0</v>
      </c>
      <c r="J23" s="8">
        <f>J4/J17*100</f>
        <v>1.0822510822510822</v>
      </c>
    </row>
    <row r="24" spans="1:30" ht="14.25" customHeight="1" x14ac:dyDescent="0.25">
      <c r="A24" s="17" t="s">
        <v>31</v>
      </c>
      <c r="B24" s="8">
        <f>B5/B17*100</f>
        <v>7.6923076923076925</v>
      </c>
      <c r="C24" s="8">
        <v>0</v>
      </c>
      <c r="D24" s="8">
        <v>0</v>
      </c>
      <c r="E24" s="8">
        <v>0</v>
      </c>
      <c r="F24" s="8">
        <v>0</v>
      </c>
      <c r="G24" s="5">
        <v>0</v>
      </c>
      <c r="H24" s="5">
        <v>0</v>
      </c>
      <c r="I24" s="5">
        <v>0</v>
      </c>
      <c r="J24" s="8">
        <f>J5/J17*100</f>
        <v>1.5151515151515151</v>
      </c>
    </row>
    <row r="25" spans="1:30" ht="14.25" customHeight="1" x14ac:dyDescent="0.25">
      <c r="A25" s="17" t="s">
        <v>30</v>
      </c>
      <c r="B25" s="8">
        <v>0</v>
      </c>
      <c r="C25" s="8">
        <v>0</v>
      </c>
      <c r="D25" s="8">
        <f>D6/D17*100</f>
        <v>8.2191780821917799</v>
      </c>
      <c r="E25" s="8">
        <v>0</v>
      </c>
      <c r="F25" s="8">
        <f>F6/F17*100</f>
        <v>1.1111111111111112</v>
      </c>
      <c r="G25" s="5">
        <v>0</v>
      </c>
      <c r="H25" s="5">
        <v>0</v>
      </c>
      <c r="I25" s="5">
        <v>0</v>
      </c>
      <c r="J25" s="8">
        <f>J6/J17*100</f>
        <v>1.5151515151515151</v>
      </c>
    </row>
    <row r="26" spans="1:30" ht="14.25" customHeight="1" x14ac:dyDescent="0.25">
      <c r="A26" s="17" t="s">
        <v>64</v>
      </c>
      <c r="B26" s="8">
        <f>B7/B17*100</f>
        <v>7.6923076923076925</v>
      </c>
      <c r="C26" s="8">
        <v>0</v>
      </c>
      <c r="D26" s="8">
        <f t="shared" ref="D26:E26" si="5">D7/D17*100</f>
        <v>1.3698630136986301</v>
      </c>
      <c r="E26" s="8">
        <f t="shared" si="5"/>
        <v>3.8961038961038961</v>
      </c>
      <c r="F26" s="8">
        <v>0</v>
      </c>
      <c r="G26" s="5">
        <v>0</v>
      </c>
      <c r="H26" s="5">
        <v>0</v>
      </c>
      <c r="I26" s="5">
        <v>0</v>
      </c>
      <c r="J26" s="8">
        <f>J7/J17*100</f>
        <v>2.3809523809523809</v>
      </c>
    </row>
    <row r="27" spans="1:30" ht="14.25" customHeight="1" x14ac:dyDescent="0.25">
      <c r="A27" s="17" t="s">
        <v>33</v>
      </c>
      <c r="B27" s="8">
        <v>0</v>
      </c>
      <c r="C27" s="8">
        <v>0</v>
      </c>
      <c r="D27" s="8">
        <f t="shared" ref="D27:F27" si="6">D8/D17*100</f>
        <v>10.95890410958904</v>
      </c>
      <c r="E27" s="8">
        <f t="shared" si="6"/>
        <v>6.4935064935064926</v>
      </c>
      <c r="F27" s="8">
        <f t="shared" si="6"/>
        <v>4.4444444444444446</v>
      </c>
      <c r="G27" s="5">
        <v>20</v>
      </c>
      <c r="H27" s="5">
        <v>0</v>
      </c>
      <c r="I27" s="5">
        <v>0</v>
      </c>
      <c r="J27" s="8">
        <f>J8/J17*100</f>
        <v>4.329004329004329</v>
      </c>
    </row>
    <row r="28" spans="1:30" ht="14.25" customHeight="1" x14ac:dyDescent="0.25">
      <c r="A28" s="17" t="s">
        <v>57</v>
      </c>
      <c r="B28" s="8">
        <f>B10/B17*100</f>
        <v>4.395604395604396</v>
      </c>
      <c r="C28" s="8">
        <v>0</v>
      </c>
      <c r="D28" s="8">
        <f t="shared" ref="D28:F28" si="7">D10/D17*100</f>
        <v>30.136986301369863</v>
      </c>
      <c r="E28" s="8">
        <f t="shared" si="7"/>
        <v>41.558441558441558</v>
      </c>
      <c r="F28" s="8">
        <f t="shared" si="7"/>
        <v>16.666666666666664</v>
      </c>
      <c r="G28" s="5">
        <v>6.6666660000000002</v>
      </c>
      <c r="H28" s="5">
        <v>0</v>
      </c>
      <c r="I28" s="5">
        <v>0</v>
      </c>
      <c r="J28" s="8">
        <f>J10/J17*100</f>
        <v>16.017316017316016</v>
      </c>
    </row>
    <row r="29" spans="1:30" ht="14.25" customHeight="1" x14ac:dyDescent="0.25">
      <c r="A29" s="17" t="s">
        <v>65</v>
      </c>
      <c r="B29" s="8">
        <v>0</v>
      </c>
      <c r="C29" s="8">
        <v>0</v>
      </c>
      <c r="D29" s="8">
        <v>0</v>
      </c>
      <c r="E29" s="8">
        <f t="shared" ref="E29:F29" si="8">E11/E17*100</f>
        <v>1.2987012987012987</v>
      </c>
      <c r="F29" s="8">
        <f t="shared" si="8"/>
        <v>1.1111111111111112</v>
      </c>
      <c r="G29" s="8">
        <v>56.19047619047619</v>
      </c>
      <c r="H29" s="5">
        <v>100</v>
      </c>
      <c r="I29" s="5">
        <v>0</v>
      </c>
      <c r="J29" s="8">
        <f>J11/J17*100</f>
        <v>1.7316017316017316</v>
      </c>
    </row>
    <row r="30" spans="1:30" ht="14.25" customHeight="1" x14ac:dyDescent="0.25">
      <c r="A30" s="19" t="s">
        <v>37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53.333329999999997</v>
      </c>
      <c r="H30" s="5">
        <v>0</v>
      </c>
      <c r="I30" s="5">
        <v>0</v>
      </c>
      <c r="J30" s="8">
        <f>J13/J17*100</f>
        <v>1.7316017316017316</v>
      </c>
    </row>
    <row r="31" spans="1:30" ht="14.25" customHeight="1" x14ac:dyDescent="0.25">
      <c r="A31" s="19" t="s">
        <v>59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8">
        <v>14.285714285714285</v>
      </c>
      <c r="H31" s="5">
        <v>0</v>
      </c>
      <c r="I31" s="5">
        <v>0</v>
      </c>
      <c r="J31" s="8">
        <f>J14/J17*100</f>
        <v>0.21645021645021645</v>
      </c>
    </row>
    <row r="32" spans="1:30" ht="14.25" customHeight="1" x14ac:dyDescent="0.25">
      <c r="A32" s="19" t="s">
        <v>60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6.25</v>
      </c>
      <c r="J32" s="8">
        <f>J15/J17*100</f>
        <v>0.21645021645021645</v>
      </c>
    </row>
    <row r="33" spans="1:16" ht="14.25" customHeight="1" x14ac:dyDescent="0.25">
      <c r="A33" s="17"/>
      <c r="F33" s="7"/>
      <c r="J33" s="17"/>
    </row>
    <row r="34" spans="1:16" ht="14.25" customHeight="1" x14ac:dyDescent="0.25">
      <c r="A34" s="17"/>
      <c r="F34" s="7"/>
      <c r="J34" s="19"/>
    </row>
    <row r="35" spans="1:16" ht="14.25" customHeight="1" x14ac:dyDescent="0.25">
      <c r="A35" s="13" t="s">
        <v>17</v>
      </c>
      <c r="B35" s="8" t="s">
        <v>26</v>
      </c>
      <c r="F35" s="12"/>
      <c r="J35" s="17"/>
    </row>
    <row r="36" spans="1:16" ht="14.25" customHeight="1" x14ac:dyDescent="0.25">
      <c r="A36" s="17" t="s">
        <v>16</v>
      </c>
      <c r="B36" s="8">
        <v>69.047619047619051</v>
      </c>
      <c r="F36" s="7"/>
      <c r="J36" s="17"/>
    </row>
    <row r="37" spans="1:16" ht="14.25" customHeight="1" x14ac:dyDescent="0.25">
      <c r="A37" s="17" t="s">
        <v>27</v>
      </c>
      <c r="B37" s="8">
        <v>1.0822510822510822</v>
      </c>
      <c r="F37" s="7"/>
      <c r="J37" s="17"/>
    </row>
    <row r="38" spans="1:16" ht="14.25" customHeight="1" x14ac:dyDescent="0.25">
      <c r="A38" s="17" t="s">
        <v>31</v>
      </c>
      <c r="B38" s="8">
        <v>1.5151515151515151</v>
      </c>
      <c r="F38" s="7"/>
      <c r="J38" s="17"/>
      <c r="L38" s="18"/>
      <c r="M38" s="18"/>
      <c r="N38" s="18"/>
      <c r="O38" s="18"/>
      <c r="P38" s="18"/>
    </row>
    <row r="39" spans="1:16" ht="14.25" customHeight="1" x14ac:dyDescent="0.25">
      <c r="A39" s="17" t="s">
        <v>30</v>
      </c>
      <c r="B39" s="8">
        <v>1.5151515151515151</v>
      </c>
      <c r="F39" s="7"/>
      <c r="J39" s="17"/>
      <c r="L39" s="9"/>
      <c r="M39" s="9"/>
      <c r="N39" s="9"/>
      <c r="O39" s="9"/>
      <c r="P39" s="18"/>
    </row>
    <row r="40" spans="1:16" ht="14.25" customHeight="1" x14ac:dyDescent="0.25">
      <c r="A40" s="17" t="s">
        <v>64</v>
      </c>
      <c r="B40" s="8">
        <v>2.3809523809523809</v>
      </c>
      <c r="F40" s="7"/>
      <c r="J40" s="17"/>
    </row>
    <row r="41" spans="1:16" ht="14.25" customHeight="1" x14ac:dyDescent="0.25">
      <c r="A41" s="17" t="s">
        <v>33</v>
      </c>
      <c r="B41" s="8">
        <v>4.329004329004329</v>
      </c>
      <c r="F41" s="12"/>
      <c r="J41" s="17"/>
    </row>
    <row r="42" spans="1:16" ht="14.25" customHeight="1" x14ac:dyDescent="0.25">
      <c r="A42" s="17" t="s">
        <v>57</v>
      </c>
      <c r="B42" s="8">
        <v>16.017316017316016</v>
      </c>
      <c r="F42" s="12"/>
      <c r="J42" s="17"/>
    </row>
    <row r="43" spans="1:16" ht="14.25" customHeight="1" x14ac:dyDescent="0.25">
      <c r="A43" s="17" t="s">
        <v>65</v>
      </c>
      <c r="B43" s="8">
        <v>1.7316017316017316</v>
      </c>
      <c r="J43" s="17"/>
    </row>
    <row r="44" spans="1:16" ht="14.25" customHeight="1" x14ac:dyDescent="0.25">
      <c r="A44" s="19" t="s">
        <v>37</v>
      </c>
      <c r="B44" s="8">
        <v>1.7316017316017316</v>
      </c>
    </row>
    <row r="45" spans="1:16" ht="14.25" customHeight="1" x14ac:dyDescent="0.25">
      <c r="A45" s="19" t="s">
        <v>59</v>
      </c>
      <c r="B45" s="8">
        <v>0.21645021645021645</v>
      </c>
    </row>
    <row r="46" spans="1:16" ht="14.25" customHeight="1" x14ac:dyDescent="0.25">
      <c r="A46" s="19" t="s">
        <v>60</v>
      </c>
      <c r="B46" s="8">
        <v>0.21645021645021645</v>
      </c>
    </row>
    <row r="47" spans="1:16" ht="14.25" customHeight="1" x14ac:dyDescent="0.25">
      <c r="A47" s="17"/>
    </row>
    <row r="48" spans="1:16" ht="14.25" customHeight="1" x14ac:dyDescent="0.25">
      <c r="A48" s="17"/>
    </row>
    <row r="49" spans="1:1" ht="14.25" customHeight="1" x14ac:dyDescent="0.25">
      <c r="A49" s="17"/>
    </row>
    <row r="50" spans="1:1" ht="14.25" customHeight="1" x14ac:dyDescent="0.25">
      <c r="A50" s="17"/>
    </row>
    <row r="51" spans="1:1" ht="14.25" customHeight="1" x14ac:dyDescent="0.25">
      <c r="A51" s="17"/>
    </row>
    <row r="52" spans="1:1" ht="14.25" customHeight="1" x14ac:dyDescent="0.25">
      <c r="A52" s="17"/>
    </row>
    <row r="53" spans="1:1" ht="14.25" customHeight="1" x14ac:dyDescent="0.25">
      <c r="A53" s="17"/>
    </row>
    <row r="54" spans="1:1" ht="14.25" customHeight="1" x14ac:dyDescent="0.25">
      <c r="A54" s="17"/>
    </row>
    <row r="55" spans="1:1" ht="14.25" customHeight="1" x14ac:dyDescent="0.25">
      <c r="A55" s="17"/>
    </row>
    <row r="56" spans="1:1" ht="14.25" customHeight="1" x14ac:dyDescent="0.25">
      <c r="A56" s="17"/>
    </row>
    <row r="57" spans="1:1" ht="14.25" customHeight="1" x14ac:dyDescent="0.25">
      <c r="A57" s="17"/>
    </row>
    <row r="58" spans="1:1" ht="14.25" customHeight="1" x14ac:dyDescent="0.25">
      <c r="A58" s="17"/>
    </row>
    <row r="59" spans="1:1" ht="14.25" customHeight="1" x14ac:dyDescent="0.25">
      <c r="A59" s="17"/>
    </row>
    <row r="60" spans="1:1" ht="14.25" customHeight="1" x14ac:dyDescent="0.25">
      <c r="A60" s="17"/>
    </row>
    <row r="61" spans="1:1" ht="14.25" customHeight="1" x14ac:dyDescent="0.25">
      <c r="A61" s="17"/>
    </row>
    <row r="62" spans="1:1" ht="14.25" customHeight="1" x14ac:dyDescent="0.25">
      <c r="A62" s="17"/>
    </row>
    <row r="63" spans="1:1" ht="14.25" customHeight="1" x14ac:dyDescent="0.25">
      <c r="A63" s="17"/>
    </row>
    <row r="64" spans="1:1" ht="14.25" customHeight="1" x14ac:dyDescent="0.25">
      <c r="A64" s="40" t="s">
        <v>98</v>
      </c>
    </row>
    <row r="65" spans="1:10" ht="14.25" customHeight="1" x14ac:dyDescent="0.25">
      <c r="A65" s="17"/>
    </row>
    <row r="66" spans="1:10" ht="14.25" customHeight="1" thickBot="1" x14ac:dyDescent="0.3">
      <c r="A66" s="13" t="s">
        <v>17</v>
      </c>
      <c r="B66" s="14" t="s">
        <v>18</v>
      </c>
      <c r="C66" s="14" t="s">
        <v>19</v>
      </c>
      <c r="D66" s="14" t="s">
        <v>20</v>
      </c>
      <c r="E66" s="14" t="s">
        <v>21</v>
      </c>
      <c r="F66" s="14" t="s">
        <v>22</v>
      </c>
      <c r="G66" s="14" t="s">
        <v>23</v>
      </c>
      <c r="H66" s="14" t="s">
        <v>24</v>
      </c>
      <c r="I66" s="14" t="s">
        <v>25</v>
      </c>
      <c r="J66" s="14" t="s">
        <v>26</v>
      </c>
    </row>
    <row r="67" spans="1:10" ht="14.25" customHeight="1" x14ac:dyDescent="0.25">
      <c r="A67" s="17" t="s">
        <v>16</v>
      </c>
      <c r="B67" s="8">
        <f>25+47</f>
        <v>72</v>
      </c>
      <c r="C67" s="8">
        <f>37+6</f>
        <v>43</v>
      </c>
      <c r="D67" s="8">
        <f>16+18</f>
        <v>34</v>
      </c>
      <c r="E67" s="8">
        <v>35</v>
      </c>
      <c r="F67" s="8">
        <v>68</v>
      </c>
      <c r="G67" s="16">
        <f>50+3</f>
        <v>53</v>
      </c>
      <c r="H67" s="16">
        <v>0</v>
      </c>
      <c r="I67" s="16">
        <v>14</v>
      </c>
      <c r="J67" s="8">
        <f>SUM(B67:I67)</f>
        <v>319</v>
      </c>
    </row>
    <row r="68" spans="1:10" ht="14.25" customHeight="1" x14ac:dyDescent="0.25">
      <c r="A68" s="17" t="s">
        <v>27</v>
      </c>
      <c r="B68" s="8">
        <v>0</v>
      </c>
      <c r="C68" s="8">
        <v>0</v>
      </c>
      <c r="D68" s="8">
        <v>2</v>
      </c>
      <c r="E68" s="8">
        <v>1</v>
      </c>
      <c r="F68" s="8">
        <v>1</v>
      </c>
      <c r="G68" s="16">
        <v>0</v>
      </c>
      <c r="H68" s="16">
        <v>0</v>
      </c>
      <c r="I68" s="16">
        <v>1</v>
      </c>
      <c r="J68" s="8">
        <f t="shared" ref="J68:J74" si="9">SUM(B68:I68)</f>
        <v>5</v>
      </c>
    </row>
    <row r="69" spans="1:10" ht="14.25" customHeight="1" x14ac:dyDescent="0.25">
      <c r="A69" s="17" t="s">
        <v>31</v>
      </c>
      <c r="B69" s="8">
        <v>7</v>
      </c>
      <c r="C69" s="8">
        <v>0</v>
      </c>
      <c r="D69" s="8">
        <v>0</v>
      </c>
      <c r="E69" s="8">
        <v>0</v>
      </c>
      <c r="F69" s="8">
        <v>0</v>
      </c>
      <c r="G69" s="16">
        <v>0</v>
      </c>
      <c r="H69" s="16">
        <v>0</v>
      </c>
      <c r="I69" s="16">
        <v>0</v>
      </c>
      <c r="J69" s="8">
        <f t="shared" si="9"/>
        <v>7</v>
      </c>
    </row>
    <row r="70" spans="1:10" ht="14.25" customHeight="1" x14ac:dyDescent="0.25">
      <c r="A70" s="17" t="s">
        <v>30</v>
      </c>
      <c r="B70" s="8">
        <v>0</v>
      </c>
      <c r="C70" s="8">
        <v>0</v>
      </c>
      <c r="D70" s="8">
        <v>6</v>
      </c>
      <c r="E70" s="8">
        <v>0</v>
      </c>
      <c r="F70" s="8">
        <v>1</v>
      </c>
      <c r="G70" s="16">
        <v>0</v>
      </c>
      <c r="H70" s="16">
        <v>0</v>
      </c>
      <c r="I70" s="16">
        <v>0</v>
      </c>
      <c r="J70" s="8">
        <f t="shared" si="9"/>
        <v>7</v>
      </c>
    </row>
    <row r="71" spans="1:10" ht="14.25" customHeight="1" x14ac:dyDescent="0.25">
      <c r="A71" s="17" t="s">
        <v>33</v>
      </c>
      <c r="B71" s="8">
        <v>0</v>
      </c>
      <c r="C71" s="8">
        <v>0</v>
      </c>
      <c r="D71" s="8">
        <v>8</v>
      </c>
      <c r="E71" s="8">
        <v>5</v>
      </c>
      <c r="F71" s="8">
        <v>4</v>
      </c>
      <c r="G71" s="16">
        <v>3</v>
      </c>
      <c r="H71" s="16">
        <v>0</v>
      </c>
      <c r="I71" s="16">
        <v>0</v>
      </c>
      <c r="J71" s="8">
        <f t="shared" si="9"/>
        <v>20</v>
      </c>
    </row>
    <row r="72" spans="1:10" ht="14.25" customHeight="1" x14ac:dyDescent="0.25">
      <c r="A72" s="17" t="s">
        <v>34</v>
      </c>
      <c r="B72" s="8">
        <v>4</v>
      </c>
      <c r="C72" s="8">
        <v>0</v>
      </c>
      <c r="D72" s="8">
        <f>16+6</f>
        <v>22</v>
      </c>
      <c r="E72" s="8">
        <v>32</v>
      </c>
      <c r="F72" s="8">
        <v>15</v>
      </c>
      <c r="G72" s="16">
        <v>1</v>
      </c>
      <c r="H72" s="16">
        <v>0</v>
      </c>
      <c r="I72" s="16">
        <v>0</v>
      </c>
      <c r="J72" s="8">
        <f t="shared" si="9"/>
        <v>74</v>
      </c>
    </row>
    <row r="73" spans="1:10" ht="14.25" customHeight="1" x14ac:dyDescent="0.25">
      <c r="A73" s="17" t="s">
        <v>35</v>
      </c>
      <c r="B73" s="8">
        <v>0</v>
      </c>
      <c r="C73" s="8">
        <v>0</v>
      </c>
      <c r="D73" s="8">
        <v>0</v>
      </c>
      <c r="E73" s="8">
        <v>1</v>
      </c>
      <c r="F73" s="8">
        <v>1</v>
      </c>
      <c r="G73" s="16">
        <f>SUM(2+3)</f>
        <v>5</v>
      </c>
      <c r="H73" s="16">
        <v>1</v>
      </c>
      <c r="I73" s="16">
        <v>0</v>
      </c>
      <c r="J73" s="8">
        <f t="shared" si="9"/>
        <v>8</v>
      </c>
    </row>
    <row r="74" spans="1:10" ht="14.25" customHeight="1" x14ac:dyDescent="0.25">
      <c r="A74" s="19" t="s">
        <v>59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1</v>
      </c>
      <c r="H74" s="16">
        <v>0</v>
      </c>
      <c r="I74" s="16">
        <v>0</v>
      </c>
      <c r="J74" s="8">
        <f t="shared" si="9"/>
        <v>1</v>
      </c>
    </row>
    <row r="75" spans="1:10" ht="14.25" customHeight="1" x14ac:dyDescent="0.25">
      <c r="A75" s="17"/>
      <c r="B75" s="36"/>
      <c r="C75" s="36"/>
      <c r="D75" s="36"/>
      <c r="E75" s="36"/>
      <c r="F75" s="36"/>
      <c r="G75" s="36"/>
      <c r="H75" s="36"/>
      <c r="I75" s="36"/>
      <c r="J75" s="36"/>
    </row>
    <row r="76" spans="1:10" ht="14.25" customHeight="1" thickBot="1" x14ac:dyDescent="0.3">
      <c r="A76" s="23" t="s">
        <v>39</v>
      </c>
      <c r="B76" s="24">
        <f>SUM(B67:B74)</f>
        <v>83</v>
      </c>
      <c r="C76" s="24">
        <f t="shared" ref="C76:I76" si="10">SUM(C67:C74)</f>
        <v>43</v>
      </c>
      <c r="D76" s="24">
        <f t="shared" si="10"/>
        <v>72</v>
      </c>
      <c r="E76" s="24">
        <f t="shared" si="10"/>
        <v>74</v>
      </c>
      <c r="F76" s="24">
        <f t="shared" si="10"/>
        <v>90</v>
      </c>
      <c r="G76" s="24">
        <f t="shared" si="10"/>
        <v>63</v>
      </c>
      <c r="H76" s="24">
        <f t="shared" si="10"/>
        <v>1</v>
      </c>
      <c r="I76" s="24">
        <f t="shared" si="10"/>
        <v>15</v>
      </c>
      <c r="J76" s="24">
        <f>SUM(J67:J74)</f>
        <v>441</v>
      </c>
    </row>
    <row r="77" spans="1:10" ht="14.25" customHeight="1" thickTop="1" x14ac:dyDescent="0.25">
      <c r="A77" s="17" t="s">
        <v>41</v>
      </c>
      <c r="B77" s="8">
        <v>56</v>
      </c>
      <c r="C77" s="8">
        <v>48</v>
      </c>
      <c r="D77" s="8">
        <v>53</v>
      </c>
      <c r="E77" s="8">
        <v>42</v>
      </c>
      <c r="F77" s="8">
        <v>60</v>
      </c>
      <c r="G77" s="8">
        <v>58</v>
      </c>
      <c r="H77" s="8">
        <v>30</v>
      </c>
      <c r="I77" s="8">
        <v>31</v>
      </c>
      <c r="J77" s="8">
        <v>378</v>
      </c>
    </row>
    <row r="78" spans="1:10" ht="14.25" customHeight="1" x14ac:dyDescent="0.25">
      <c r="A78" s="17"/>
    </row>
    <row r="79" spans="1:10" ht="14.25" customHeight="1" x14ac:dyDescent="0.25">
      <c r="A79" s="17"/>
    </row>
    <row r="80" spans="1:10" ht="14.25" customHeight="1" x14ac:dyDescent="0.25">
      <c r="A80" s="40" t="s">
        <v>103</v>
      </c>
    </row>
    <row r="81" spans="1:10" ht="14.25" customHeight="1" x14ac:dyDescent="0.25">
      <c r="A81" s="17" t="s">
        <v>16</v>
      </c>
      <c r="B81">
        <f>B67/B76*100</f>
        <v>86.746987951807228</v>
      </c>
      <c r="C81" s="36">
        <f t="shared" ref="C81:I81" si="11">C67/C76*100</f>
        <v>100</v>
      </c>
      <c r="D81" s="36">
        <f t="shared" si="11"/>
        <v>47.222222222222221</v>
      </c>
      <c r="E81" s="36">
        <f t="shared" si="11"/>
        <v>47.297297297297298</v>
      </c>
      <c r="F81" s="36">
        <f t="shared" si="11"/>
        <v>75.555555555555557</v>
      </c>
      <c r="G81" s="36">
        <f t="shared" si="11"/>
        <v>84.126984126984127</v>
      </c>
      <c r="H81" s="36">
        <f t="shared" si="11"/>
        <v>0</v>
      </c>
      <c r="I81" s="36">
        <f t="shared" si="11"/>
        <v>93.333333333333329</v>
      </c>
      <c r="J81" s="36">
        <f>J67/441*100</f>
        <v>72.335600907029473</v>
      </c>
    </row>
    <row r="82" spans="1:10" ht="14.25" customHeight="1" x14ac:dyDescent="0.25">
      <c r="A82" s="17" t="s">
        <v>27</v>
      </c>
      <c r="B82">
        <f>B68/B76*100</f>
        <v>0</v>
      </c>
      <c r="C82" s="36">
        <f t="shared" ref="C82:I82" si="12">C68/C76*100</f>
        <v>0</v>
      </c>
      <c r="D82" s="36">
        <f t="shared" si="12"/>
        <v>2.7777777777777777</v>
      </c>
      <c r="E82" s="36">
        <f t="shared" si="12"/>
        <v>1.3513513513513513</v>
      </c>
      <c r="F82" s="36">
        <f t="shared" si="12"/>
        <v>1.1111111111111112</v>
      </c>
      <c r="G82" s="36">
        <f t="shared" si="12"/>
        <v>0</v>
      </c>
      <c r="H82" s="36">
        <f t="shared" si="12"/>
        <v>0</v>
      </c>
      <c r="I82" s="36">
        <f t="shared" si="12"/>
        <v>6.666666666666667</v>
      </c>
      <c r="J82" s="36">
        <f t="shared" ref="J82:J88" si="13">J68/441*100</f>
        <v>1.1337868480725624</v>
      </c>
    </row>
    <row r="83" spans="1:10" ht="14.25" customHeight="1" x14ac:dyDescent="0.25">
      <c r="A83" s="17" t="s">
        <v>31</v>
      </c>
      <c r="B83">
        <f>B69/B76*100</f>
        <v>8.4337349397590362</v>
      </c>
      <c r="C83" s="36">
        <f t="shared" ref="C83:I83" si="14">C69/C76*100</f>
        <v>0</v>
      </c>
      <c r="D83" s="36">
        <f t="shared" si="14"/>
        <v>0</v>
      </c>
      <c r="E83" s="36">
        <f t="shared" si="14"/>
        <v>0</v>
      </c>
      <c r="F83" s="36">
        <f t="shared" si="14"/>
        <v>0</v>
      </c>
      <c r="G83" s="36">
        <f t="shared" si="14"/>
        <v>0</v>
      </c>
      <c r="H83" s="36">
        <f t="shared" si="14"/>
        <v>0</v>
      </c>
      <c r="I83" s="36">
        <f t="shared" si="14"/>
        <v>0</v>
      </c>
      <c r="J83" s="36">
        <f t="shared" si="13"/>
        <v>1.5873015873015872</v>
      </c>
    </row>
    <row r="84" spans="1:10" ht="14.25" customHeight="1" x14ac:dyDescent="0.25">
      <c r="A84" s="17" t="s">
        <v>30</v>
      </c>
      <c r="B84">
        <f>B70/B76*100</f>
        <v>0</v>
      </c>
      <c r="C84" s="36">
        <f t="shared" ref="C84:I84" si="15">C70/C76*100</f>
        <v>0</v>
      </c>
      <c r="D84" s="36">
        <f t="shared" si="15"/>
        <v>8.3333333333333321</v>
      </c>
      <c r="E84" s="36">
        <f t="shared" si="15"/>
        <v>0</v>
      </c>
      <c r="F84" s="36">
        <f t="shared" si="15"/>
        <v>1.1111111111111112</v>
      </c>
      <c r="G84" s="36">
        <f t="shared" si="15"/>
        <v>0</v>
      </c>
      <c r="H84" s="36">
        <f t="shared" si="15"/>
        <v>0</v>
      </c>
      <c r="I84" s="36">
        <f t="shared" si="15"/>
        <v>0</v>
      </c>
      <c r="J84" s="36">
        <f t="shared" si="13"/>
        <v>1.5873015873015872</v>
      </c>
    </row>
    <row r="85" spans="1:10" ht="14.25" customHeight="1" x14ac:dyDescent="0.25">
      <c r="A85" s="17" t="s">
        <v>33</v>
      </c>
      <c r="B85">
        <f>B71/B76*100</f>
        <v>0</v>
      </c>
      <c r="C85" s="36">
        <f t="shared" ref="C85:I85" si="16">C71/C76*100</f>
        <v>0</v>
      </c>
      <c r="D85" s="36">
        <f t="shared" si="16"/>
        <v>11.111111111111111</v>
      </c>
      <c r="E85" s="36">
        <f t="shared" si="16"/>
        <v>6.756756756756757</v>
      </c>
      <c r="F85" s="36">
        <f t="shared" si="16"/>
        <v>4.4444444444444446</v>
      </c>
      <c r="G85" s="36">
        <f t="shared" si="16"/>
        <v>4.7619047619047619</v>
      </c>
      <c r="H85" s="36">
        <f t="shared" si="16"/>
        <v>0</v>
      </c>
      <c r="I85" s="36">
        <f t="shared" si="16"/>
        <v>0</v>
      </c>
      <c r="J85" s="36">
        <f t="shared" si="13"/>
        <v>4.5351473922902494</v>
      </c>
    </row>
    <row r="86" spans="1:10" ht="14.25" customHeight="1" x14ac:dyDescent="0.25">
      <c r="A86" s="17" t="s">
        <v>34</v>
      </c>
      <c r="B86">
        <f>B72/B76*100</f>
        <v>4.8192771084337354</v>
      </c>
      <c r="C86" s="36">
        <f t="shared" ref="C86:I86" si="17">C72/C76*100</f>
        <v>0</v>
      </c>
      <c r="D86" s="36">
        <f t="shared" si="17"/>
        <v>30.555555555555557</v>
      </c>
      <c r="E86" s="36">
        <f t="shared" si="17"/>
        <v>43.243243243243242</v>
      </c>
      <c r="F86" s="36">
        <f t="shared" si="17"/>
        <v>16.666666666666664</v>
      </c>
      <c r="G86" s="36">
        <f t="shared" si="17"/>
        <v>1.5873015873015872</v>
      </c>
      <c r="H86" s="36">
        <f t="shared" si="17"/>
        <v>0</v>
      </c>
      <c r="I86" s="36">
        <f t="shared" si="17"/>
        <v>0</v>
      </c>
      <c r="J86" s="36">
        <f t="shared" si="13"/>
        <v>16.780045351473923</v>
      </c>
    </row>
    <row r="87" spans="1:10" ht="14.25" customHeight="1" x14ac:dyDescent="0.25">
      <c r="A87" s="17" t="s">
        <v>35</v>
      </c>
      <c r="B87">
        <f>B73/B76*100</f>
        <v>0</v>
      </c>
      <c r="C87" s="36">
        <f t="shared" ref="C87:I87" si="18">C73/C76*100</f>
        <v>0</v>
      </c>
      <c r="D87" s="36">
        <f t="shared" si="18"/>
        <v>0</v>
      </c>
      <c r="E87" s="36">
        <f t="shared" si="18"/>
        <v>1.3513513513513513</v>
      </c>
      <c r="F87" s="36">
        <f t="shared" si="18"/>
        <v>1.1111111111111112</v>
      </c>
      <c r="G87" s="36">
        <f t="shared" si="18"/>
        <v>7.9365079365079358</v>
      </c>
      <c r="H87" s="36">
        <f t="shared" si="18"/>
        <v>100</v>
      </c>
      <c r="I87" s="36">
        <f t="shared" si="18"/>
        <v>0</v>
      </c>
      <c r="J87" s="36">
        <f t="shared" si="13"/>
        <v>1.8140589569160999</v>
      </c>
    </row>
    <row r="88" spans="1:10" ht="14.25" customHeight="1" x14ac:dyDescent="0.25">
      <c r="A88" s="19" t="s">
        <v>59</v>
      </c>
      <c r="B88">
        <f>B74/B76*100</f>
        <v>0</v>
      </c>
      <c r="C88" s="36">
        <f t="shared" ref="C88:I88" si="19">C74/C76*100</f>
        <v>0</v>
      </c>
      <c r="D88" s="36">
        <f t="shared" si="19"/>
        <v>0</v>
      </c>
      <c r="E88" s="36">
        <f t="shared" si="19"/>
        <v>0</v>
      </c>
      <c r="F88" s="36">
        <f t="shared" si="19"/>
        <v>0</v>
      </c>
      <c r="G88" s="36">
        <f t="shared" si="19"/>
        <v>1.5873015873015872</v>
      </c>
      <c r="H88" s="36">
        <f t="shared" si="19"/>
        <v>0</v>
      </c>
      <c r="I88" s="36">
        <f t="shared" si="19"/>
        <v>0</v>
      </c>
      <c r="J88" s="36">
        <f t="shared" si="13"/>
        <v>0.22675736961451248</v>
      </c>
    </row>
    <row r="89" spans="1:10" ht="14.25" customHeight="1" x14ac:dyDescent="0.25">
      <c r="A89" s="17"/>
    </row>
    <row r="90" spans="1:10" ht="14.25" customHeight="1" x14ac:dyDescent="0.25">
      <c r="A90" s="17"/>
    </row>
    <row r="91" spans="1:10" ht="14.25" customHeight="1" x14ac:dyDescent="0.25">
      <c r="A91" s="17"/>
    </row>
    <row r="92" spans="1:10" ht="14.25" customHeight="1" x14ac:dyDescent="0.25">
      <c r="A92" s="40" t="s">
        <v>104</v>
      </c>
    </row>
    <row r="93" spans="1:10" ht="14.25" customHeight="1" x14ac:dyDescent="0.25">
      <c r="A93" s="17" t="s">
        <v>33</v>
      </c>
      <c r="B93">
        <f>B71/B77</f>
        <v>0</v>
      </c>
      <c r="C93" s="39">
        <f t="shared" ref="C93:J93" si="20">C71/C77</f>
        <v>0</v>
      </c>
      <c r="D93" s="39">
        <f t="shared" si="20"/>
        <v>0.15094339622641509</v>
      </c>
      <c r="E93" s="39">
        <f t="shared" si="20"/>
        <v>0.11904761904761904</v>
      </c>
      <c r="F93" s="39">
        <f t="shared" si="20"/>
        <v>6.6666666666666666E-2</v>
      </c>
      <c r="G93" s="39">
        <f t="shared" si="20"/>
        <v>5.1724137931034482E-2</v>
      </c>
      <c r="H93" s="39">
        <f t="shared" si="20"/>
        <v>0</v>
      </c>
      <c r="I93" s="39">
        <f t="shared" si="20"/>
        <v>0</v>
      </c>
      <c r="J93" s="39">
        <f t="shared" si="20"/>
        <v>5.2910052910052907E-2</v>
      </c>
    </row>
    <row r="94" spans="1:10" ht="14.25" customHeight="1" x14ac:dyDescent="0.25">
      <c r="A94" s="17"/>
    </row>
    <row r="95" spans="1:10" ht="14.25" customHeight="1" x14ac:dyDescent="0.25">
      <c r="A95" s="17"/>
    </row>
    <row r="96" spans="1:10" ht="14.25" customHeight="1" x14ac:dyDescent="0.25">
      <c r="A96" s="17"/>
    </row>
    <row r="97" spans="1:1" ht="14.25" customHeight="1" x14ac:dyDescent="0.25">
      <c r="A97" s="17"/>
    </row>
    <row r="98" spans="1:1" ht="14.25" customHeight="1" x14ac:dyDescent="0.25">
      <c r="A98" s="17"/>
    </row>
    <row r="99" spans="1:1" ht="14.25" customHeight="1" x14ac:dyDescent="0.25">
      <c r="A99" s="17"/>
    </row>
    <row r="100" spans="1:1" ht="14.25" customHeight="1" x14ac:dyDescent="0.25">
      <c r="A100" s="17"/>
    </row>
    <row r="101" spans="1:1" ht="14.25" customHeight="1" x14ac:dyDescent="0.25">
      <c r="A101" s="17"/>
    </row>
    <row r="102" spans="1:1" ht="14.25" customHeight="1" x14ac:dyDescent="0.25">
      <c r="A102" s="17"/>
    </row>
    <row r="103" spans="1:1" ht="14.25" customHeight="1" x14ac:dyDescent="0.25">
      <c r="A103" s="17"/>
    </row>
    <row r="104" spans="1:1" ht="14.25" customHeight="1" x14ac:dyDescent="0.25">
      <c r="A104" s="17"/>
    </row>
    <row r="105" spans="1:1" ht="14.25" customHeight="1" x14ac:dyDescent="0.25">
      <c r="A105" s="17"/>
    </row>
    <row r="106" spans="1:1" ht="14.25" customHeight="1" x14ac:dyDescent="0.25">
      <c r="A106" s="17"/>
    </row>
    <row r="107" spans="1:1" ht="14.25" customHeight="1" x14ac:dyDescent="0.25">
      <c r="A107" s="17"/>
    </row>
    <row r="108" spans="1:1" ht="14.25" customHeight="1" x14ac:dyDescent="0.25">
      <c r="A108" s="17"/>
    </row>
    <row r="109" spans="1:1" ht="14.25" customHeight="1" x14ac:dyDescent="0.25">
      <c r="A109" s="17"/>
    </row>
    <row r="110" spans="1:1" ht="14.25" customHeight="1" x14ac:dyDescent="0.25">
      <c r="A110" s="17"/>
    </row>
    <row r="111" spans="1:1" ht="14.25" customHeight="1" x14ac:dyDescent="0.25">
      <c r="A111" s="17"/>
    </row>
    <row r="112" spans="1:1" ht="14.25" customHeight="1" x14ac:dyDescent="0.25">
      <c r="A112" s="17"/>
    </row>
    <row r="113" spans="1:1" ht="14.25" customHeight="1" x14ac:dyDescent="0.25">
      <c r="A113" s="17"/>
    </row>
    <row r="114" spans="1:1" ht="14.25" customHeight="1" x14ac:dyDescent="0.25">
      <c r="A114" s="17"/>
    </row>
    <row r="115" spans="1:1" ht="14.25" customHeight="1" x14ac:dyDescent="0.25">
      <c r="A115" s="17"/>
    </row>
    <row r="116" spans="1:1" ht="14.25" customHeight="1" x14ac:dyDescent="0.25">
      <c r="A116" s="17"/>
    </row>
    <row r="117" spans="1:1" ht="14.25" customHeight="1" x14ac:dyDescent="0.25">
      <c r="A117" s="17"/>
    </row>
    <row r="118" spans="1:1" ht="14.25" customHeight="1" x14ac:dyDescent="0.25">
      <c r="A118" s="17"/>
    </row>
    <row r="119" spans="1:1" ht="14.25" customHeight="1" x14ac:dyDescent="0.25">
      <c r="A119" s="17"/>
    </row>
    <row r="120" spans="1:1" ht="14.25" customHeight="1" x14ac:dyDescent="0.25">
      <c r="A120" s="17"/>
    </row>
    <row r="121" spans="1:1" ht="14.25" customHeight="1" x14ac:dyDescent="0.25">
      <c r="A121" s="17"/>
    </row>
    <row r="122" spans="1:1" ht="14.25" customHeight="1" x14ac:dyDescent="0.25">
      <c r="A122" s="17"/>
    </row>
    <row r="123" spans="1:1" ht="14.25" customHeight="1" x14ac:dyDescent="0.25">
      <c r="A123" s="17"/>
    </row>
    <row r="124" spans="1:1" ht="14.25" customHeight="1" x14ac:dyDescent="0.25">
      <c r="A124" s="17"/>
    </row>
    <row r="125" spans="1:1" ht="14.25" customHeight="1" x14ac:dyDescent="0.25">
      <c r="A125" s="17"/>
    </row>
    <row r="126" spans="1:1" ht="14.25" customHeight="1" x14ac:dyDescent="0.25">
      <c r="A126" s="17"/>
    </row>
    <row r="127" spans="1:1" ht="14.25" customHeight="1" x14ac:dyDescent="0.25">
      <c r="A127" s="17"/>
    </row>
    <row r="128" spans="1:1" ht="14.25" customHeight="1" x14ac:dyDescent="0.25">
      <c r="A128" s="17"/>
    </row>
    <row r="129" spans="1:1" ht="14.25" customHeight="1" x14ac:dyDescent="0.25">
      <c r="A129" s="17"/>
    </row>
    <row r="130" spans="1:1" ht="14.25" customHeight="1" x14ac:dyDescent="0.25">
      <c r="A130" s="17"/>
    </row>
    <row r="131" spans="1:1" ht="14.25" customHeight="1" x14ac:dyDescent="0.25">
      <c r="A131" s="17"/>
    </row>
    <row r="132" spans="1:1" ht="14.25" customHeight="1" x14ac:dyDescent="0.25">
      <c r="A132" s="17"/>
    </row>
    <row r="133" spans="1:1" ht="14.25" customHeight="1" x14ac:dyDescent="0.25">
      <c r="A133" s="17"/>
    </row>
    <row r="134" spans="1:1" ht="14.25" customHeight="1" x14ac:dyDescent="0.25">
      <c r="A134" s="17"/>
    </row>
    <row r="135" spans="1:1" ht="14.25" customHeight="1" x14ac:dyDescent="0.25">
      <c r="A135" s="17"/>
    </row>
    <row r="136" spans="1:1" ht="14.25" customHeight="1" x14ac:dyDescent="0.25">
      <c r="A136" s="17"/>
    </row>
    <row r="137" spans="1:1" ht="14.25" customHeight="1" x14ac:dyDescent="0.25">
      <c r="A137" s="17"/>
    </row>
    <row r="138" spans="1:1" ht="14.25" customHeight="1" x14ac:dyDescent="0.25">
      <c r="A138" s="17"/>
    </row>
    <row r="139" spans="1:1" ht="14.25" customHeight="1" x14ac:dyDescent="0.25">
      <c r="A139" s="17"/>
    </row>
    <row r="140" spans="1:1" ht="14.25" customHeight="1" x14ac:dyDescent="0.25">
      <c r="A140" s="17"/>
    </row>
    <row r="141" spans="1:1" ht="14.25" customHeight="1" x14ac:dyDescent="0.25">
      <c r="A141" s="17"/>
    </row>
    <row r="142" spans="1:1" ht="14.25" customHeight="1" x14ac:dyDescent="0.25">
      <c r="A142" s="17"/>
    </row>
    <row r="143" spans="1:1" ht="14.25" customHeight="1" x14ac:dyDescent="0.25">
      <c r="A143" s="17"/>
    </row>
    <row r="144" spans="1:1" ht="14.25" customHeight="1" x14ac:dyDescent="0.25">
      <c r="A144" s="17"/>
    </row>
    <row r="145" spans="1:1" ht="14.25" customHeight="1" x14ac:dyDescent="0.25">
      <c r="A145" s="17"/>
    </row>
    <row r="146" spans="1:1" ht="14.25" customHeight="1" x14ac:dyDescent="0.25">
      <c r="A146" s="17"/>
    </row>
    <row r="147" spans="1:1" ht="14.25" customHeight="1" x14ac:dyDescent="0.25">
      <c r="A147" s="17"/>
    </row>
    <row r="148" spans="1:1" ht="14.25" customHeight="1" x14ac:dyDescent="0.25">
      <c r="A148" s="17"/>
    </row>
    <row r="149" spans="1:1" ht="14.25" customHeight="1" x14ac:dyDescent="0.25">
      <c r="A149" s="17"/>
    </row>
    <row r="150" spans="1:1" ht="14.25" customHeight="1" x14ac:dyDescent="0.25">
      <c r="A150" s="17"/>
    </row>
    <row r="151" spans="1:1" ht="14.25" customHeight="1" x14ac:dyDescent="0.25">
      <c r="A151" s="17"/>
    </row>
    <row r="152" spans="1:1" ht="14.25" customHeight="1" x14ac:dyDescent="0.25">
      <c r="A152" s="17"/>
    </row>
    <row r="153" spans="1:1" ht="14.25" customHeight="1" x14ac:dyDescent="0.25">
      <c r="A153" s="17"/>
    </row>
    <row r="154" spans="1:1" ht="14.25" customHeight="1" x14ac:dyDescent="0.25">
      <c r="A154" s="17"/>
    </row>
    <row r="155" spans="1:1" ht="14.25" customHeight="1" x14ac:dyDescent="0.25">
      <c r="A155" s="17"/>
    </row>
    <row r="156" spans="1:1" ht="14.25" customHeight="1" x14ac:dyDescent="0.25">
      <c r="A156" s="17"/>
    </row>
    <row r="157" spans="1:1" ht="14.25" customHeight="1" x14ac:dyDescent="0.25">
      <c r="A157" s="17"/>
    </row>
    <row r="158" spans="1:1" ht="14.25" customHeight="1" x14ac:dyDescent="0.25">
      <c r="A158" s="17"/>
    </row>
    <row r="159" spans="1:1" ht="14.25" customHeight="1" x14ac:dyDescent="0.25">
      <c r="A159" s="17"/>
    </row>
    <row r="160" spans="1:1" ht="14.25" customHeight="1" x14ac:dyDescent="0.25">
      <c r="A160" s="17"/>
    </row>
    <row r="161" spans="1:1" ht="14.25" customHeight="1" x14ac:dyDescent="0.25">
      <c r="A161" s="17"/>
    </row>
    <row r="162" spans="1:1" ht="14.25" customHeight="1" x14ac:dyDescent="0.25">
      <c r="A162" s="17"/>
    </row>
    <row r="163" spans="1:1" ht="14.25" customHeight="1" x14ac:dyDescent="0.25">
      <c r="A163" s="17"/>
    </row>
    <row r="164" spans="1:1" ht="14.25" customHeight="1" x14ac:dyDescent="0.25">
      <c r="A164" s="17"/>
    </row>
    <row r="165" spans="1:1" ht="14.25" customHeight="1" x14ac:dyDescent="0.25">
      <c r="A165" s="17"/>
    </row>
    <row r="166" spans="1:1" ht="14.25" customHeight="1" x14ac:dyDescent="0.25">
      <c r="A166" s="17"/>
    </row>
    <row r="167" spans="1:1" ht="14.25" customHeight="1" x14ac:dyDescent="0.25">
      <c r="A167" s="17"/>
    </row>
    <row r="168" spans="1:1" ht="14.25" customHeight="1" x14ac:dyDescent="0.25">
      <c r="A168" s="17"/>
    </row>
    <row r="169" spans="1:1" ht="14.25" customHeight="1" x14ac:dyDescent="0.25">
      <c r="A169" s="17"/>
    </row>
    <row r="170" spans="1:1" ht="14.25" customHeight="1" x14ac:dyDescent="0.25">
      <c r="A170" s="17"/>
    </row>
    <row r="171" spans="1:1" ht="14.25" customHeight="1" x14ac:dyDescent="0.25">
      <c r="A171" s="17"/>
    </row>
    <row r="172" spans="1:1" ht="14.25" customHeight="1" x14ac:dyDescent="0.25">
      <c r="A172" s="17"/>
    </row>
    <row r="173" spans="1:1" ht="14.25" customHeight="1" x14ac:dyDescent="0.25">
      <c r="A173" s="17"/>
    </row>
    <row r="174" spans="1:1" ht="14.25" customHeight="1" x14ac:dyDescent="0.25">
      <c r="A174" s="17"/>
    </row>
    <row r="175" spans="1:1" ht="14.25" customHeight="1" x14ac:dyDescent="0.25">
      <c r="A175" s="17"/>
    </row>
    <row r="176" spans="1:1" ht="14.25" customHeight="1" x14ac:dyDescent="0.25">
      <c r="A176" s="17"/>
    </row>
    <row r="177" spans="1:1" ht="14.25" customHeight="1" x14ac:dyDescent="0.25">
      <c r="A177" s="17"/>
    </row>
    <row r="178" spans="1:1" ht="14.25" customHeight="1" x14ac:dyDescent="0.25">
      <c r="A178" s="17"/>
    </row>
    <row r="179" spans="1:1" ht="14.25" customHeight="1" x14ac:dyDescent="0.25">
      <c r="A179" s="17"/>
    </row>
    <row r="180" spans="1:1" ht="14.25" customHeight="1" x14ac:dyDescent="0.25">
      <c r="A180" s="17"/>
    </row>
    <row r="181" spans="1:1" ht="14.25" customHeight="1" x14ac:dyDescent="0.25">
      <c r="A181" s="17"/>
    </row>
    <row r="182" spans="1:1" ht="14.25" customHeight="1" x14ac:dyDescent="0.25">
      <c r="A182" s="17"/>
    </row>
    <row r="183" spans="1:1" ht="14.25" customHeight="1" x14ac:dyDescent="0.25">
      <c r="A183" s="17"/>
    </row>
    <row r="184" spans="1:1" ht="14.25" customHeight="1" x14ac:dyDescent="0.25">
      <c r="A184" s="17"/>
    </row>
    <row r="185" spans="1:1" ht="14.25" customHeight="1" x14ac:dyDescent="0.25">
      <c r="A185" s="17"/>
    </row>
    <row r="186" spans="1:1" ht="14.25" customHeight="1" x14ac:dyDescent="0.25">
      <c r="A186" s="17"/>
    </row>
    <row r="187" spans="1:1" ht="14.25" customHeight="1" x14ac:dyDescent="0.25">
      <c r="A187" s="17"/>
    </row>
    <row r="188" spans="1:1" ht="14.25" customHeight="1" x14ac:dyDescent="0.25">
      <c r="A188" s="17"/>
    </row>
    <row r="189" spans="1:1" ht="14.25" customHeight="1" x14ac:dyDescent="0.25">
      <c r="A189" s="17"/>
    </row>
    <row r="190" spans="1:1" ht="14.25" customHeight="1" x14ac:dyDescent="0.25">
      <c r="A190" s="17"/>
    </row>
    <row r="191" spans="1:1" ht="14.25" customHeight="1" x14ac:dyDescent="0.25">
      <c r="A191" s="17"/>
    </row>
    <row r="192" spans="1:1" ht="14.25" customHeight="1" x14ac:dyDescent="0.25">
      <c r="A192" s="17"/>
    </row>
    <row r="193" spans="1:1" ht="14.25" customHeight="1" x14ac:dyDescent="0.25">
      <c r="A193" s="17"/>
    </row>
    <row r="194" spans="1:1" ht="14.25" customHeight="1" x14ac:dyDescent="0.25">
      <c r="A194" s="17"/>
    </row>
    <row r="195" spans="1:1" ht="14.25" customHeight="1" x14ac:dyDescent="0.25">
      <c r="A195" s="17"/>
    </row>
    <row r="196" spans="1:1" ht="14.25" customHeight="1" x14ac:dyDescent="0.25">
      <c r="A196" s="17"/>
    </row>
    <row r="197" spans="1:1" ht="14.25" customHeight="1" x14ac:dyDescent="0.25">
      <c r="A197" s="17"/>
    </row>
    <row r="198" spans="1:1" ht="14.25" customHeight="1" x14ac:dyDescent="0.25">
      <c r="A198" s="17"/>
    </row>
    <row r="199" spans="1:1" ht="14.25" customHeight="1" x14ac:dyDescent="0.25">
      <c r="A199" s="17"/>
    </row>
    <row r="200" spans="1:1" ht="14.25" customHeight="1" x14ac:dyDescent="0.25">
      <c r="A200" s="17"/>
    </row>
    <row r="201" spans="1:1" ht="14.25" customHeight="1" x14ac:dyDescent="0.25">
      <c r="A201" s="17"/>
    </row>
    <row r="202" spans="1:1" ht="14.25" customHeight="1" x14ac:dyDescent="0.25">
      <c r="A202" s="17"/>
    </row>
    <row r="203" spans="1:1" ht="14.25" customHeight="1" x14ac:dyDescent="0.25">
      <c r="A203" s="17"/>
    </row>
    <row r="204" spans="1:1" ht="14.25" customHeight="1" x14ac:dyDescent="0.25">
      <c r="A204" s="17"/>
    </row>
    <row r="205" spans="1:1" ht="14.25" customHeight="1" x14ac:dyDescent="0.25">
      <c r="A205" s="17"/>
    </row>
    <row r="206" spans="1:1" ht="14.25" customHeight="1" x14ac:dyDescent="0.25">
      <c r="A206" s="17"/>
    </row>
    <row r="207" spans="1:1" ht="14.25" customHeight="1" x14ac:dyDescent="0.25">
      <c r="A207" s="17"/>
    </row>
    <row r="208" spans="1:1" ht="14.25" customHeight="1" x14ac:dyDescent="0.25">
      <c r="A208" s="17"/>
    </row>
    <row r="209" spans="1:1" ht="14.25" customHeight="1" x14ac:dyDescent="0.25">
      <c r="A209" s="17"/>
    </row>
    <row r="210" spans="1:1" ht="14.25" customHeight="1" x14ac:dyDescent="0.25">
      <c r="A210" s="17"/>
    </row>
    <row r="211" spans="1:1" ht="14.25" customHeight="1" x14ac:dyDescent="0.25">
      <c r="A211" s="17"/>
    </row>
    <row r="212" spans="1:1" ht="14.25" customHeight="1" x14ac:dyDescent="0.25">
      <c r="A212" s="17"/>
    </row>
    <row r="213" spans="1:1" ht="14.25" customHeight="1" x14ac:dyDescent="0.25">
      <c r="A213" s="17"/>
    </row>
    <row r="214" spans="1:1" ht="14.25" customHeight="1" x14ac:dyDescent="0.25">
      <c r="A214" s="17"/>
    </row>
    <row r="215" spans="1:1" ht="14.25" customHeight="1" x14ac:dyDescent="0.25">
      <c r="A215" s="17"/>
    </row>
    <row r="216" spans="1:1" ht="14.25" customHeight="1" x14ac:dyDescent="0.25">
      <c r="A216" s="17"/>
    </row>
    <row r="217" spans="1:1" ht="14.25" customHeight="1" x14ac:dyDescent="0.25">
      <c r="A217" s="17"/>
    </row>
    <row r="218" spans="1:1" ht="14.25" customHeight="1" x14ac:dyDescent="0.25">
      <c r="A218" s="17"/>
    </row>
    <row r="219" spans="1:1" ht="14.25" customHeight="1" x14ac:dyDescent="0.25">
      <c r="A219" s="17"/>
    </row>
    <row r="220" spans="1:1" ht="14.25" customHeight="1" x14ac:dyDescent="0.25">
      <c r="A220" s="17"/>
    </row>
    <row r="221" spans="1:1" ht="14.25" customHeight="1" x14ac:dyDescent="0.25">
      <c r="A221" s="17"/>
    </row>
    <row r="222" spans="1:1" ht="14.25" customHeight="1" x14ac:dyDescent="0.25">
      <c r="A222" s="17"/>
    </row>
    <row r="223" spans="1:1" ht="14.25" customHeight="1" x14ac:dyDescent="0.25">
      <c r="A223" s="17"/>
    </row>
    <row r="224" spans="1:1" ht="14.25" customHeight="1" x14ac:dyDescent="0.25">
      <c r="A224" s="17"/>
    </row>
    <row r="225" spans="1:1" ht="14.25" customHeight="1" x14ac:dyDescent="0.25">
      <c r="A225" s="17"/>
    </row>
    <row r="226" spans="1:1" ht="14.25" customHeight="1" x14ac:dyDescent="0.25">
      <c r="A226" s="17"/>
    </row>
    <row r="227" spans="1:1" ht="14.25" customHeight="1" x14ac:dyDescent="0.25">
      <c r="A227" s="17"/>
    </row>
    <row r="228" spans="1:1" ht="14.25" customHeight="1" x14ac:dyDescent="0.25">
      <c r="A228" s="17"/>
    </row>
    <row r="229" spans="1:1" ht="14.25" customHeight="1" x14ac:dyDescent="0.25">
      <c r="A229" s="17"/>
    </row>
    <row r="230" spans="1:1" ht="14.25" customHeight="1" x14ac:dyDescent="0.25">
      <c r="A230" s="17"/>
    </row>
    <row r="231" spans="1:1" ht="14.25" customHeight="1" x14ac:dyDescent="0.25">
      <c r="A231" s="17"/>
    </row>
    <row r="232" spans="1:1" ht="14.25" customHeight="1" x14ac:dyDescent="0.25">
      <c r="A232" s="17"/>
    </row>
    <row r="233" spans="1:1" ht="14.25" customHeight="1" x14ac:dyDescent="0.25">
      <c r="A233" s="17"/>
    </row>
    <row r="234" spans="1:1" ht="14.25" customHeight="1" x14ac:dyDescent="0.25">
      <c r="A234" s="17"/>
    </row>
    <row r="235" spans="1:1" ht="14.25" customHeight="1" x14ac:dyDescent="0.25">
      <c r="A235" s="17"/>
    </row>
    <row r="236" spans="1:1" ht="14.25" customHeight="1" x14ac:dyDescent="0.25">
      <c r="A236" s="17"/>
    </row>
    <row r="237" spans="1:1" ht="14.25" customHeight="1" x14ac:dyDescent="0.25">
      <c r="A237" s="17"/>
    </row>
    <row r="238" spans="1:1" ht="14.25" customHeight="1" x14ac:dyDescent="0.25">
      <c r="A238" s="17"/>
    </row>
    <row r="239" spans="1:1" ht="14.25" customHeight="1" x14ac:dyDescent="0.25">
      <c r="A239" s="17"/>
    </row>
    <row r="240" spans="1:1" ht="14.25" customHeight="1" x14ac:dyDescent="0.25">
      <c r="A240" s="17"/>
    </row>
    <row r="241" spans="1:1" ht="14.25" customHeight="1" x14ac:dyDescent="0.25">
      <c r="A241" s="17"/>
    </row>
    <row r="242" spans="1:1" ht="14.25" customHeight="1" x14ac:dyDescent="0.25">
      <c r="A242" s="17"/>
    </row>
    <row r="243" spans="1:1" ht="14.25" customHeight="1" x14ac:dyDescent="0.25">
      <c r="A243" s="17"/>
    </row>
    <row r="244" spans="1:1" ht="14.25" customHeight="1" x14ac:dyDescent="0.25">
      <c r="A244" s="17"/>
    </row>
    <row r="245" spans="1:1" ht="14.25" customHeight="1" x14ac:dyDescent="0.25">
      <c r="A245" s="17"/>
    </row>
    <row r="246" spans="1:1" ht="14.25" customHeight="1" x14ac:dyDescent="0.25">
      <c r="A246" s="17"/>
    </row>
    <row r="247" spans="1:1" ht="14.25" customHeight="1" x14ac:dyDescent="0.25">
      <c r="A247" s="17"/>
    </row>
    <row r="248" spans="1:1" ht="14.25" customHeight="1" x14ac:dyDescent="0.25">
      <c r="A248" s="17"/>
    </row>
    <row r="249" spans="1:1" ht="14.25" customHeight="1" x14ac:dyDescent="0.25">
      <c r="A249" s="17"/>
    </row>
    <row r="250" spans="1:1" ht="14.25" customHeight="1" x14ac:dyDescent="0.25">
      <c r="A250" s="17"/>
    </row>
    <row r="251" spans="1:1" ht="14.25" customHeight="1" x14ac:dyDescent="0.25">
      <c r="A251" s="17"/>
    </row>
    <row r="252" spans="1:1" ht="14.25" customHeight="1" x14ac:dyDescent="0.25">
      <c r="A252" s="17"/>
    </row>
    <row r="253" spans="1:1" ht="14.25" customHeight="1" x14ac:dyDescent="0.25">
      <c r="A253" s="17"/>
    </row>
    <row r="254" spans="1:1" ht="14.25" customHeight="1" x14ac:dyDescent="0.25">
      <c r="A254" s="17"/>
    </row>
    <row r="255" spans="1:1" ht="14.25" customHeight="1" x14ac:dyDescent="0.25">
      <c r="A255" s="17"/>
    </row>
    <row r="256" spans="1:1" ht="14.25" customHeight="1" x14ac:dyDescent="0.25">
      <c r="A256" s="17"/>
    </row>
    <row r="257" spans="1:1" ht="14.25" customHeight="1" x14ac:dyDescent="0.25">
      <c r="A257" s="17"/>
    </row>
    <row r="258" spans="1:1" ht="14.25" customHeight="1" x14ac:dyDescent="0.25">
      <c r="A258" s="17"/>
    </row>
    <row r="259" spans="1:1" ht="14.25" customHeight="1" x14ac:dyDescent="0.25">
      <c r="A259" s="17"/>
    </row>
    <row r="260" spans="1:1" ht="14.25" customHeight="1" x14ac:dyDescent="0.25">
      <c r="A260" s="17"/>
    </row>
    <row r="261" spans="1:1" ht="14.25" customHeight="1" x14ac:dyDescent="0.25">
      <c r="A261" s="17"/>
    </row>
    <row r="262" spans="1:1" ht="14.25" customHeight="1" x14ac:dyDescent="0.25">
      <c r="A262" s="17"/>
    </row>
    <row r="263" spans="1:1" ht="14.25" customHeight="1" x14ac:dyDescent="0.25">
      <c r="A263" s="17"/>
    </row>
    <row r="264" spans="1:1" ht="14.25" customHeight="1" x14ac:dyDescent="0.25">
      <c r="A264" s="17"/>
    </row>
    <row r="265" spans="1:1" ht="14.25" customHeight="1" x14ac:dyDescent="0.25">
      <c r="A265" s="17"/>
    </row>
    <row r="266" spans="1:1" ht="14.25" customHeight="1" x14ac:dyDescent="0.25">
      <c r="A266" s="17"/>
    </row>
    <row r="267" spans="1:1" ht="14.25" customHeight="1" x14ac:dyDescent="0.25">
      <c r="A267" s="17"/>
    </row>
    <row r="268" spans="1:1" ht="14.25" customHeight="1" x14ac:dyDescent="0.25">
      <c r="A268" s="17"/>
    </row>
    <row r="269" spans="1:1" ht="14.25" customHeight="1" x14ac:dyDescent="0.25">
      <c r="A269" s="17"/>
    </row>
    <row r="270" spans="1:1" ht="14.25" customHeight="1" x14ac:dyDescent="0.25">
      <c r="A270" s="17"/>
    </row>
    <row r="271" spans="1:1" ht="14.25" customHeight="1" x14ac:dyDescent="0.25">
      <c r="A271" s="17"/>
    </row>
    <row r="272" spans="1:1" ht="14.25" customHeight="1" x14ac:dyDescent="0.25">
      <c r="A272" s="17"/>
    </row>
    <row r="273" spans="1:1" ht="14.25" customHeight="1" x14ac:dyDescent="0.25">
      <c r="A273" s="17"/>
    </row>
    <row r="274" spans="1:1" ht="14.25" customHeight="1" x14ac:dyDescent="0.25">
      <c r="A274" s="17"/>
    </row>
    <row r="275" spans="1:1" ht="14.25" customHeight="1" x14ac:dyDescent="0.25">
      <c r="A275" s="17"/>
    </row>
    <row r="276" spans="1:1" ht="14.25" customHeight="1" x14ac:dyDescent="0.25">
      <c r="A276" s="17"/>
    </row>
    <row r="277" spans="1:1" ht="14.25" customHeight="1" x14ac:dyDescent="0.25">
      <c r="A277" s="17"/>
    </row>
    <row r="278" spans="1:1" ht="14.25" customHeight="1" x14ac:dyDescent="0.25">
      <c r="A278" s="17"/>
    </row>
    <row r="279" spans="1:1" ht="14.25" customHeight="1" x14ac:dyDescent="0.25">
      <c r="A279" s="17"/>
    </row>
    <row r="280" spans="1:1" ht="14.25" customHeight="1" x14ac:dyDescent="0.25">
      <c r="A280" s="17"/>
    </row>
    <row r="281" spans="1:1" ht="14.25" customHeight="1" x14ac:dyDescent="0.25">
      <c r="A281" s="17"/>
    </row>
    <row r="282" spans="1:1" ht="14.25" customHeight="1" x14ac:dyDescent="0.25">
      <c r="A282" s="17"/>
    </row>
    <row r="283" spans="1:1" ht="14.25" customHeight="1" x14ac:dyDescent="0.25">
      <c r="A283" s="17"/>
    </row>
    <row r="284" spans="1:1" ht="14.25" customHeight="1" x14ac:dyDescent="0.25">
      <c r="A284" s="17"/>
    </row>
    <row r="285" spans="1:1" ht="14.25" customHeight="1" x14ac:dyDescent="0.25">
      <c r="A285" s="17"/>
    </row>
    <row r="286" spans="1:1" ht="14.25" customHeight="1" x14ac:dyDescent="0.25">
      <c r="A286" s="17"/>
    </row>
    <row r="287" spans="1:1" ht="14.25" customHeight="1" x14ac:dyDescent="0.25">
      <c r="A287" s="17"/>
    </row>
    <row r="288" spans="1:1" ht="14.25" customHeight="1" x14ac:dyDescent="0.25">
      <c r="A288" s="17"/>
    </row>
    <row r="289" spans="1:1" ht="14.25" customHeight="1" x14ac:dyDescent="0.25">
      <c r="A289" s="17"/>
    </row>
    <row r="290" spans="1:1" ht="14.25" customHeight="1" x14ac:dyDescent="0.25">
      <c r="A290" s="17"/>
    </row>
    <row r="291" spans="1:1" ht="14.25" customHeight="1" x14ac:dyDescent="0.25">
      <c r="A291" s="17"/>
    </row>
    <row r="292" spans="1:1" ht="14.25" customHeight="1" x14ac:dyDescent="0.25">
      <c r="A292" s="17"/>
    </row>
    <row r="293" spans="1:1" ht="14.25" customHeight="1" x14ac:dyDescent="0.25">
      <c r="A293" s="17"/>
    </row>
    <row r="294" spans="1:1" ht="14.25" customHeight="1" x14ac:dyDescent="0.25">
      <c r="A294" s="17"/>
    </row>
    <row r="295" spans="1:1" ht="14.25" customHeight="1" x14ac:dyDescent="0.25">
      <c r="A295" s="17"/>
    </row>
    <row r="296" spans="1:1" ht="14.25" customHeight="1" x14ac:dyDescent="0.25">
      <c r="A296" s="17"/>
    </row>
    <row r="297" spans="1:1" ht="14.25" customHeight="1" x14ac:dyDescent="0.25">
      <c r="A297" s="17"/>
    </row>
    <row r="298" spans="1:1" ht="14.25" customHeight="1" x14ac:dyDescent="0.25">
      <c r="A298" s="17"/>
    </row>
    <row r="299" spans="1:1" ht="14.25" customHeight="1" x14ac:dyDescent="0.25">
      <c r="A299" s="17"/>
    </row>
    <row r="300" spans="1:1" ht="14.25" customHeight="1" x14ac:dyDescent="0.25">
      <c r="A300" s="17"/>
    </row>
    <row r="301" spans="1:1" ht="14.25" customHeight="1" x14ac:dyDescent="0.25">
      <c r="A301" s="17"/>
    </row>
    <row r="302" spans="1:1" ht="14.25" customHeight="1" x14ac:dyDescent="0.25">
      <c r="A302" s="17"/>
    </row>
    <row r="303" spans="1:1" ht="14.25" customHeight="1" x14ac:dyDescent="0.25">
      <c r="A303" s="17"/>
    </row>
    <row r="304" spans="1:1" ht="14.25" customHeight="1" x14ac:dyDescent="0.25">
      <c r="A304" s="17"/>
    </row>
    <row r="305" spans="1:1" ht="14.25" customHeight="1" x14ac:dyDescent="0.25">
      <c r="A305" s="17"/>
    </row>
    <row r="306" spans="1:1" ht="14.25" customHeight="1" x14ac:dyDescent="0.25">
      <c r="A306" s="17"/>
    </row>
    <row r="307" spans="1:1" ht="14.25" customHeight="1" x14ac:dyDescent="0.25">
      <c r="A307" s="17"/>
    </row>
    <row r="308" spans="1:1" ht="14.25" customHeight="1" x14ac:dyDescent="0.25">
      <c r="A308" s="17"/>
    </row>
    <row r="309" spans="1:1" ht="14.25" customHeight="1" x14ac:dyDescent="0.25">
      <c r="A309" s="17"/>
    </row>
    <row r="310" spans="1:1" ht="14.25" customHeight="1" x14ac:dyDescent="0.25">
      <c r="A310" s="17"/>
    </row>
    <row r="311" spans="1:1" ht="14.25" customHeight="1" x14ac:dyDescent="0.25">
      <c r="A311" s="17"/>
    </row>
    <row r="312" spans="1:1" ht="14.25" customHeight="1" x14ac:dyDescent="0.25">
      <c r="A312" s="17"/>
    </row>
    <row r="313" spans="1:1" ht="14.25" customHeight="1" x14ac:dyDescent="0.25">
      <c r="A313" s="17"/>
    </row>
    <row r="314" spans="1:1" ht="14.25" customHeight="1" x14ac:dyDescent="0.25">
      <c r="A314" s="17"/>
    </row>
    <row r="315" spans="1:1" ht="14.25" customHeight="1" x14ac:dyDescent="0.25">
      <c r="A315" s="17"/>
    </row>
    <row r="316" spans="1:1" ht="14.25" customHeight="1" x14ac:dyDescent="0.25">
      <c r="A316" s="17"/>
    </row>
    <row r="317" spans="1:1" ht="14.25" customHeight="1" x14ac:dyDescent="0.25">
      <c r="A317" s="17"/>
    </row>
    <row r="318" spans="1:1" ht="14.25" customHeight="1" x14ac:dyDescent="0.25">
      <c r="A318" s="17"/>
    </row>
    <row r="319" spans="1:1" ht="14.25" customHeight="1" x14ac:dyDescent="0.25">
      <c r="A319" s="17"/>
    </row>
    <row r="320" spans="1:1" ht="14.25" customHeight="1" x14ac:dyDescent="0.25">
      <c r="A320" s="17"/>
    </row>
    <row r="321" spans="1:1" ht="14.25" customHeight="1" x14ac:dyDescent="0.25">
      <c r="A321" s="17"/>
    </row>
    <row r="322" spans="1:1" ht="14.25" customHeight="1" x14ac:dyDescent="0.25">
      <c r="A322" s="17"/>
    </row>
    <row r="323" spans="1:1" ht="14.25" customHeight="1" x14ac:dyDescent="0.25">
      <c r="A323" s="17"/>
    </row>
    <row r="324" spans="1:1" ht="14.25" customHeight="1" x14ac:dyDescent="0.25">
      <c r="A324" s="17"/>
    </row>
    <row r="325" spans="1:1" ht="14.25" customHeight="1" x14ac:dyDescent="0.25">
      <c r="A325" s="17"/>
    </row>
    <row r="326" spans="1:1" ht="14.25" customHeight="1" x14ac:dyDescent="0.25">
      <c r="A326" s="17"/>
    </row>
    <row r="327" spans="1:1" ht="14.25" customHeight="1" x14ac:dyDescent="0.25">
      <c r="A327" s="17"/>
    </row>
    <row r="328" spans="1:1" ht="14.25" customHeight="1" x14ac:dyDescent="0.25">
      <c r="A328" s="17"/>
    </row>
    <row r="329" spans="1:1" ht="14.25" customHeight="1" x14ac:dyDescent="0.25">
      <c r="A329" s="17"/>
    </row>
    <row r="330" spans="1:1" ht="14.25" customHeight="1" x14ac:dyDescent="0.25">
      <c r="A330" s="17"/>
    </row>
    <row r="331" spans="1:1" ht="14.25" customHeight="1" x14ac:dyDescent="0.25">
      <c r="A331" s="17"/>
    </row>
    <row r="332" spans="1:1" ht="14.25" customHeight="1" x14ac:dyDescent="0.25">
      <c r="A332" s="17"/>
    </row>
    <row r="333" spans="1:1" ht="14.25" customHeight="1" x14ac:dyDescent="0.25">
      <c r="A333" s="17"/>
    </row>
    <row r="334" spans="1:1" ht="14.25" customHeight="1" x14ac:dyDescent="0.25">
      <c r="A334" s="17"/>
    </row>
    <row r="335" spans="1:1" ht="14.25" customHeight="1" x14ac:dyDescent="0.25">
      <c r="A335" s="17"/>
    </row>
    <row r="336" spans="1:1" ht="14.25" customHeight="1" x14ac:dyDescent="0.25">
      <c r="A336" s="17"/>
    </row>
    <row r="337" spans="1:1" ht="14.25" customHeight="1" x14ac:dyDescent="0.25">
      <c r="A337" s="17"/>
    </row>
    <row r="338" spans="1:1" ht="14.25" customHeight="1" x14ac:dyDescent="0.25">
      <c r="A338" s="17"/>
    </row>
    <row r="339" spans="1:1" ht="14.25" customHeight="1" x14ac:dyDescent="0.25">
      <c r="A339" s="17"/>
    </row>
    <row r="340" spans="1:1" ht="14.25" customHeight="1" x14ac:dyDescent="0.25">
      <c r="A340" s="17"/>
    </row>
    <row r="341" spans="1:1" ht="14.25" customHeight="1" x14ac:dyDescent="0.25">
      <c r="A341" s="17"/>
    </row>
    <row r="342" spans="1:1" ht="14.25" customHeight="1" x14ac:dyDescent="0.25">
      <c r="A342" s="17"/>
    </row>
    <row r="343" spans="1:1" ht="14.25" customHeight="1" x14ac:dyDescent="0.25">
      <c r="A343" s="17"/>
    </row>
    <row r="344" spans="1:1" ht="14.25" customHeight="1" x14ac:dyDescent="0.25">
      <c r="A344" s="17"/>
    </row>
    <row r="345" spans="1:1" ht="14.25" customHeight="1" x14ac:dyDescent="0.25">
      <c r="A345" s="17"/>
    </row>
    <row r="346" spans="1:1" ht="14.25" customHeight="1" x14ac:dyDescent="0.25">
      <c r="A346" s="17"/>
    </row>
    <row r="347" spans="1:1" ht="14.25" customHeight="1" x14ac:dyDescent="0.25">
      <c r="A347" s="17"/>
    </row>
    <row r="348" spans="1:1" ht="14.25" customHeight="1" x14ac:dyDescent="0.25">
      <c r="A348" s="17"/>
    </row>
    <row r="349" spans="1:1" ht="14.25" customHeight="1" x14ac:dyDescent="0.25">
      <c r="A349" s="17"/>
    </row>
    <row r="350" spans="1:1" ht="14.25" customHeight="1" x14ac:dyDescent="0.25">
      <c r="A350" s="17"/>
    </row>
    <row r="351" spans="1:1" ht="14.25" customHeight="1" x14ac:dyDescent="0.25">
      <c r="A351" s="17"/>
    </row>
    <row r="352" spans="1:1" ht="14.25" customHeight="1" x14ac:dyDescent="0.25">
      <c r="A352" s="17"/>
    </row>
    <row r="353" spans="1:1" ht="14.25" customHeight="1" x14ac:dyDescent="0.25">
      <c r="A353" s="17"/>
    </row>
    <row r="354" spans="1:1" ht="14.25" customHeight="1" x14ac:dyDescent="0.25">
      <c r="A354" s="17"/>
    </row>
    <row r="355" spans="1:1" ht="14.25" customHeight="1" x14ac:dyDescent="0.25">
      <c r="A355" s="17"/>
    </row>
    <row r="356" spans="1:1" ht="14.25" customHeight="1" x14ac:dyDescent="0.25">
      <c r="A356" s="17"/>
    </row>
    <row r="357" spans="1:1" ht="14.25" customHeight="1" x14ac:dyDescent="0.25">
      <c r="A357" s="17"/>
    </row>
    <row r="358" spans="1:1" ht="14.25" customHeight="1" x14ac:dyDescent="0.25">
      <c r="A358" s="17"/>
    </row>
    <row r="359" spans="1:1" ht="14.25" customHeight="1" x14ac:dyDescent="0.25">
      <c r="A359" s="17"/>
    </row>
    <row r="360" spans="1:1" ht="14.25" customHeight="1" x14ac:dyDescent="0.25">
      <c r="A360" s="17"/>
    </row>
    <row r="361" spans="1:1" ht="14.25" customHeight="1" x14ac:dyDescent="0.25">
      <c r="A361" s="17"/>
    </row>
    <row r="362" spans="1:1" ht="14.25" customHeight="1" x14ac:dyDescent="0.25">
      <c r="A362" s="17"/>
    </row>
    <row r="363" spans="1:1" ht="14.25" customHeight="1" x14ac:dyDescent="0.25">
      <c r="A363" s="17"/>
    </row>
    <row r="364" spans="1:1" ht="14.25" customHeight="1" x14ac:dyDescent="0.25">
      <c r="A364" s="17"/>
    </row>
    <row r="365" spans="1:1" ht="14.25" customHeight="1" x14ac:dyDescent="0.25">
      <c r="A365" s="17"/>
    </row>
    <row r="366" spans="1:1" ht="14.25" customHeight="1" x14ac:dyDescent="0.25">
      <c r="A366" s="17"/>
    </row>
    <row r="367" spans="1:1" ht="14.25" customHeight="1" x14ac:dyDescent="0.25">
      <c r="A367" s="17"/>
    </row>
    <row r="368" spans="1:1" ht="14.25" customHeight="1" x14ac:dyDescent="0.25">
      <c r="A368" s="17"/>
    </row>
    <row r="369" spans="1:1" ht="14.25" customHeight="1" x14ac:dyDescent="0.25">
      <c r="A369" s="17"/>
    </row>
    <row r="370" spans="1:1" ht="14.25" customHeight="1" x14ac:dyDescent="0.25">
      <c r="A370" s="17"/>
    </row>
    <row r="371" spans="1:1" ht="14.25" customHeight="1" x14ac:dyDescent="0.25">
      <c r="A371" s="17"/>
    </row>
    <row r="372" spans="1:1" ht="14.25" customHeight="1" x14ac:dyDescent="0.25">
      <c r="A372" s="17"/>
    </row>
    <row r="373" spans="1:1" ht="14.25" customHeight="1" x14ac:dyDescent="0.25">
      <c r="A373" s="17"/>
    </row>
    <row r="374" spans="1:1" ht="14.25" customHeight="1" x14ac:dyDescent="0.25">
      <c r="A374" s="17"/>
    </row>
    <row r="375" spans="1:1" ht="14.25" customHeight="1" x14ac:dyDescent="0.25">
      <c r="A375" s="17"/>
    </row>
    <row r="376" spans="1:1" ht="14.25" customHeight="1" x14ac:dyDescent="0.25">
      <c r="A376" s="17"/>
    </row>
    <row r="377" spans="1:1" ht="14.25" customHeight="1" x14ac:dyDescent="0.25">
      <c r="A377" s="17"/>
    </row>
    <row r="378" spans="1:1" ht="14.25" customHeight="1" x14ac:dyDescent="0.25">
      <c r="A378" s="17"/>
    </row>
    <row r="379" spans="1:1" ht="14.25" customHeight="1" x14ac:dyDescent="0.25">
      <c r="A379" s="17"/>
    </row>
    <row r="380" spans="1:1" ht="14.25" customHeight="1" x14ac:dyDescent="0.25">
      <c r="A380" s="17"/>
    </row>
    <row r="381" spans="1:1" ht="14.25" customHeight="1" x14ac:dyDescent="0.25">
      <c r="A381" s="17"/>
    </row>
    <row r="382" spans="1:1" ht="14.25" customHeight="1" x14ac:dyDescent="0.25">
      <c r="A382" s="17"/>
    </row>
    <row r="383" spans="1:1" ht="14.25" customHeight="1" x14ac:dyDescent="0.25">
      <c r="A383" s="17"/>
    </row>
    <row r="384" spans="1:1" ht="14.25" customHeight="1" x14ac:dyDescent="0.25">
      <c r="A384" s="17"/>
    </row>
    <row r="385" spans="1:1" ht="14.25" customHeight="1" x14ac:dyDescent="0.25">
      <c r="A385" s="17"/>
    </row>
    <row r="386" spans="1:1" ht="14.25" customHeight="1" x14ac:dyDescent="0.25">
      <c r="A386" s="17"/>
    </row>
    <row r="387" spans="1:1" ht="14.25" customHeight="1" x14ac:dyDescent="0.25">
      <c r="A387" s="17"/>
    </row>
    <row r="388" spans="1:1" ht="14.25" customHeight="1" x14ac:dyDescent="0.25">
      <c r="A388" s="17"/>
    </row>
    <row r="389" spans="1:1" ht="14.25" customHeight="1" x14ac:dyDescent="0.25">
      <c r="A389" s="17"/>
    </row>
    <row r="390" spans="1:1" ht="14.25" customHeight="1" x14ac:dyDescent="0.25">
      <c r="A390" s="17"/>
    </row>
    <row r="391" spans="1:1" ht="14.25" customHeight="1" x14ac:dyDescent="0.25">
      <c r="A391" s="17"/>
    </row>
    <row r="392" spans="1:1" ht="14.25" customHeight="1" x14ac:dyDescent="0.25">
      <c r="A392" s="17"/>
    </row>
    <row r="393" spans="1:1" ht="14.25" customHeight="1" x14ac:dyDescent="0.25">
      <c r="A393" s="17"/>
    </row>
    <row r="394" spans="1:1" ht="14.25" customHeight="1" x14ac:dyDescent="0.25">
      <c r="A394" s="17"/>
    </row>
    <row r="395" spans="1:1" ht="14.25" customHeight="1" x14ac:dyDescent="0.25">
      <c r="A395" s="17"/>
    </row>
    <row r="396" spans="1:1" ht="14.25" customHeight="1" x14ac:dyDescent="0.25">
      <c r="A396" s="17"/>
    </row>
    <row r="397" spans="1:1" ht="14.25" customHeight="1" x14ac:dyDescent="0.25">
      <c r="A397" s="17"/>
    </row>
    <row r="398" spans="1:1" ht="14.25" customHeight="1" x14ac:dyDescent="0.25">
      <c r="A398" s="17"/>
    </row>
    <row r="399" spans="1:1" ht="14.25" customHeight="1" x14ac:dyDescent="0.25">
      <c r="A399" s="17"/>
    </row>
    <row r="400" spans="1:1" ht="14.25" customHeight="1" x14ac:dyDescent="0.25">
      <c r="A400" s="17"/>
    </row>
    <row r="401" spans="1:1" ht="14.25" customHeight="1" x14ac:dyDescent="0.25">
      <c r="A401" s="17"/>
    </row>
    <row r="402" spans="1:1" ht="14.25" customHeight="1" x14ac:dyDescent="0.25">
      <c r="A402" s="17"/>
    </row>
    <row r="403" spans="1:1" ht="14.25" customHeight="1" x14ac:dyDescent="0.25">
      <c r="A403" s="17"/>
    </row>
    <row r="404" spans="1:1" ht="14.25" customHeight="1" x14ac:dyDescent="0.25">
      <c r="A404" s="17"/>
    </row>
    <row r="405" spans="1:1" ht="14.25" customHeight="1" x14ac:dyDescent="0.25">
      <c r="A405" s="17"/>
    </row>
    <row r="406" spans="1:1" ht="14.25" customHeight="1" x14ac:dyDescent="0.25">
      <c r="A406" s="17"/>
    </row>
    <row r="407" spans="1:1" ht="14.25" customHeight="1" x14ac:dyDescent="0.25">
      <c r="A407" s="17"/>
    </row>
    <row r="408" spans="1:1" ht="14.25" customHeight="1" x14ac:dyDescent="0.25">
      <c r="A408" s="17"/>
    </row>
    <row r="409" spans="1:1" ht="14.25" customHeight="1" x14ac:dyDescent="0.25">
      <c r="A409" s="17"/>
    </row>
    <row r="410" spans="1:1" ht="14.25" customHeight="1" x14ac:dyDescent="0.25">
      <c r="A410" s="17"/>
    </row>
    <row r="411" spans="1:1" ht="14.25" customHeight="1" x14ac:dyDescent="0.25">
      <c r="A411" s="17"/>
    </row>
    <row r="412" spans="1:1" ht="14.25" customHeight="1" x14ac:dyDescent="0.25">
      <c r="A412" s="17"/>
    </row>
    <row r="413" spans="1:1" ht="14.25" customHeight="1" x14ac:dyDescent="0.25">
      <c r="A413" s="17"/>
    </row>
    <row r="414" spans="1:1" ht="14.25" customHeight="1" x14ac:dyDescent="0.25">
      <c r="A414" s="17"/>
    </row>
    <row r="415" spans="1:1" ht="14.25" customHeight="1" x14ac:dyDescent="0.25">
      <c r="A415" s="17"/>
    </row>
    <row r="416" spans="1:1" ht="14.25" customHeight="1" x14ac:dyDescent="0.25">
      <c r="A416" s="17"/>
    </row>
    <row r="417" spans="1:1" ht="14.25" customHeight="1" x14ac:dyDescent="0.25">
      <c r="A417" s="17"/>
    </row>
    <row r="418" spans="1:1" ht="14.25" customHeight="1" x14ac:dyDescent="0.25">
      <c r="A418" s="17"/>
    </row>
    <row r="419" spans="1:1" ht="14.25" customHeight="1" x14ac:dyDescent="0.25">
      <c r="A419" s="17"/>
    </row>
    <row r="420" spans="1:1" ht="14.25" customHeight="1" x14ac:dyDescent="0.25">
      <c r="A420" s="17"/>
    </row>
    <row r="421" spans="1:1" ht="14.25" customHeight="1" x14ac:dyDescent="0.25">
      <c r="A421" s="17"/>
    </row>
    <row r="422" spans="1:1" ht="14.25" customHeight="1" x14ac:dyDescent="0.25">
      <c r="A422" s="17"/>
    </row>
    <row r="423" spans="1:1" ht="14.25" customHeight="1" x14ac:dyDescent="0.25">
      <c r="A423" s="17"/>
    </row>
    <row r="424" spans="1:1" ht="14.25" customHeight="1" x14ac:dyDescent="0.25">
      <c r="A424" s="17"/>
    </row>
    <row r="425" spans="1:1" ht="14.25" customHeight="1" x14ac:dyDescent="0.25">
      <c r="A425" s="17"/>
    </row>
    <row r="426" spans="1:1" ht="14.25" customHeight="1" x14ac:dyDescent="0.25">
      <c r="A426" s="17"/>
    </row>
    <row r="427" spans="1:1" ht="14.25" customHeight="1" x14ac:dyDescent="0.25">
      <c r="A427" s="17"/>
    </row>
    <row r="428" spans="1:1" ht="14.25" customHeight="1" x14ac:dyDescent="0.25">
      <c r="A428" s="17"/>
    </row>
    <row r="429" spans="1:1" ht="14.25" customHeight="1" x14ac:dyDescent="0.25">
      <c r="A429" s="17"/>
    </row>
    <row r="430" spans="1:1" ht="14.25" customHeight="1" x14ac:dyDescent="0.25">
      <c r="A430" s="17"/>
    </row>
    <row r="431" spans="1:1" ht="14.25" customHeight="1" x14ac:dyDescent="0.25">
      <c r="A431" s="17"/>
    </row>
    <row r="432" spans="1:1" ht="14.25" customHeight="1" x14ac:dyDescent="0.25">
      <c r="A432" s="17"/>
    </row>
    <row r="433" spans="1:1" ht="14.25" customHeight="1" x14ac:dyDescent="0.25">
      <c r="A433" s="17"/>
    </row>
    <row r="434" spans="1:1" ht="14.25" customHeight="1" x14ac:dyDescent="0.25">
      <c r="A434" s="17"/>
    </row>
    <row r="435" spans="1:1" ht="14.25" customHeight="1" x14ac:dyDescent="0.25">
      <c r="A435" s="17"/>
    </row>
    <row r="436" spans="1:1" ht="14.25" customHeight="1" x14ac:dyDescent="0.25">
      <c r="A436" s="17"/>
    </row>
    <row r="437" spans="1:1" ht="14.25" customHeight="1" x14ac:dyDescent="0.25">
      <c r="A437" s="17"/>
    </row>
    <row r="438" spans="1:1" ht="14.25" customHeight="1" x14ac:dyDescent="0.25">
      <c r="A438" s="17"/>
    </row>
    <row r="439" spans="1:1" ht="14.25" customHeight="1" x14ac:dyDescent="0.25">
      <c r="A439" s="17"/>
    </row>
    <row r="440" spans="1:1" ht="14.25" customHeight="1" x14ac:dyDescent="0.25">
      <c r="A440" s="17"/>
    </row>
    <row r="441" spans="1:1" ht="14.25" customHeight="1" x14ac:dyDescent="0.25">
      <c r="A441" s="17"/>
    </row>
    <row r="442" spans="1:1" ht="14.25" customHeight="1" x14ac:dyDescent="0.25">
      <c r="A442" s="17"/>
    </row>
    <row r="443" spans="1:1" ht="14.25" customHeight="1" x14ac:dyDescent="0.25">
      <c r="A443" s="17"/>
    </row>
    <row r="444" spans="1:1" ht="14.25" customHeight="1" x14ac:dyDescent="0.25">
      <c r="A444" s="17"/>
    </row>
    <row r="445" spans="1:1" ht="14.25" customHeight="1" x14ac:dyDescent="0.25">
      <c r="A445" s="17"/>
    </row>
    <row r="446" spans="1:1" ht="14.25" customHeight="1" x14ac:dyDescent="0.25">
      <c r="A446" s="17"/>
    </row>
    <row r="447" spans="1:1" ht="14.25" customHeight="1" x14ac:dyDescent="0.25">
      <c r="A447" s="17"/>
    </row>
    <row r="448" spans="1:1" ht="14.25" customHeight="1" x14ac:dyDescent="0.25">
      <c r="A448" s="17"/>
    </row>
    <row r="449" spans="1:1" ht="14.25" customHeight="1" x14ac:dyDescent="0.25">
      <c r="A449" s="17"/>
    </row>
    <row r="450" spans="1:1" ht="14.25" customHeight="1" x14ac:dyDescent="0.25">
      <c r="A450" s="17"/>
    </row>
    <row r="451" spans="1:1" ht="14.25" customHeight="1" x14ac:dyDescent="0.25">
      <c r="A451" s="17"/>
    </row>
    <row r="452" spans="1:1" ht="14.25" customHeight="1" x14ac:dyDescent="0.25">
      <c r="A452" s="17"/>
    </row>
    <row r="453" spans="1:1" ht="14.25" customHeight="1" x14ac:dyDescent="0.25">
      <c r="A453" s="17"/>
    </row>
    <row r="454" spans="1:1" ht="14.25" customHeight="1" x14ac:dyDescent="0.25">
      <c r="A454" s="17"/>
    </row>
    <row r="455" spans="1:1" ht="14.25" customHeight="1" x14ac:dyDescent="0.25">
      <c r="A455" s="17"/>
    </row>
    <row r="456" spans="1:1" ht="14.25" customHeight="1" x14ac:dyDescent="0.25">
      <c r="A456" s="17"/>
    </row>
    <row r="457" spans="1:1" ht="14.25" customHeight="1" x14ac:dyDescent="0.25">
      <c r="A457" s="17"/>
    </row>
    <row r="458" spans="1:1" ht="14.25" customHeight="1" x14ac:dyDescent="0.25">
      <c r="A458" s="17"/>
    </row>
    <row r="459" spans="1:1" ht="14.25" customHeight="1" x14ac:dyDescent="0.25">
      <c r="A459" s="17"/>
    </row>
    <row r="460" spans="1:1" ht="14.25" customHeight="1" x14ac:dyDescent="0.25">
      <c r="A460" s="17"/>
    </row>
    <row r="461" spans="1:1" ht="14.25" customHeight="1" x14ac:dyDescent="0.25">
      <c r="A461" s="17"/>
    </row>
    <row r="462" spans="1:1" ht="14.25" customHeight="1" x14ac:dyDescent="0.25">
      <c r="A462" s="17"/>
    </row>
    <row r="463" spans="1:1" ht="14.25" customHeight="1" x14ac:dyDescent="0.25">
      <c r="A463" s="17"/>
    </row>
    <row r="464" spans="1:1" ht="14.25" customHeight="1" x14ac:dyDescent="0.25">
      <c r="A464" s="17"/>
    </row>
    <row r="465" spans="1:1" ht="14.25" customHeight="1" x14ac:dyDescent="0.25">
      <c r="A465" s="17"/>
    </row>
    <row r="466" spans="1:1" ht="14.25" customHeight="1" x14ac:dyDescent="0.25">
      <c r="A466" s="17"/>
    </row>
    <row r="467" spans="1:1" ht="14.25" customHeight="1" x14ac:dyDescent="0.25">
      <c r="A467" s="17"/>
    </row>
    <row r="468" spans="1:1" ht="14.25" customHeight="1" x14ac:dyDescent="0.25">
      <c r="A468" s="17"/>
    </row>
    <row r="469" spans="1:1" ht="14.25" customHeight="1" x14ac:dyDescent="0.25">
      <c r="A469" s="17"/>
    </row>
    <row r="470" spans="1:1" ht="14.25" customHeight="1" x14ac:dyDescent="0.25">
      <c r="A470" s="17"/>
    </row>
    <row r="471" spans="1:1" ht="14.25" customHeight="1" x14ac:dyDescent="0.25">
      <c r="A471" s="17"/>
    </row>
    <row r="472" spans="1:1" ht="14.25" customHeight="1" x14ac:dyDescent="0.25">
      <c r="A472" s="17"/>
    </row>
    <row r="473" spans="1:1" ht="14.25" customHeight="1" x14ac:dyDescent="0.25">
      <c r="A473" s="17"/>
    </row>
    <row r="474" spans="1:1" ht="14.25" customHeight="1" x14ac:dyDescent="0.25">
      <c r="A474" s="17"/>
    </row>
    <row r="475" spans="1:1" ht="14.25" customHeight="1" x14ac:dyDescent="0.25">
      <c r="A475" s="17"/>
    </row>
    <row r="476" spans="1:1" ht="14.25" customHeight="1" x14ac:dyDescent="0.25">
      <c r="A476" s="17"/>
    </row>
    <row r="477" spans="1:1" ht="14.25" customHeight="1" x14ac:dyDescent="0.25">
      <c r="A477" s="17"/>
    </row>
    <row r="478" spans="1:1" ht="14.25" customHeight="1" x14ac:dyDescent="0.25">
      <c r="A478" s="17"/>
    </row>
    <row r="479" spans="1:1" ht="14.25" customHeight="1" x14ac:dyDescent="0.25">
      <c r="A479" s="17"/>
    </row>
    <row r="480" spans="1:1" ht="14.25" customHeight="1" x14ac:dyDescent="0.25">
      <c r="A480" s="17"/>
    </row>
    <row r="481" spans="1:1" ht="14.25" customHeight="1" x14ac:dyDescent="0.25">
      <c r="A481" s="17"/>
    </row>
    <row r="482" spans="1:1" ht="14.25" customHeight="1" x14ac:dyDescent="0.25">
      <c r="A482" s="17"/>
    </row>
    <row r="483" spans="1:1" ht="14.25" customHeight="1" x14ac:dyDescent="0.25">
      <c r="A483" s="17"/>
    </row>
    <row r="484" spans="1:1" ht="14.25" customHeight="1" x14ac:dyDescent="0.25">
      <c r="A484" s="17"/>
    </row>
    <row r="485" spans="1:1" ht="14.25" customHeight="1" x14ac:dyDescent="0.25">
      <c r="A485" s="17"/>
    </row>
    <row r="486" spans="1:1" ht="14.25" customHeight="1" x14ac:dyDescent="0.25">
      <c r="A486" s="17"/>
    </row>
    <row r="487" spans="1:1" ht="14.25" customHeight="1" x14ac:dyDescent="0.25">
      <c r="A487" s="17"/>
    </row>
    <row r="488" spans="1:1" ht="14.25" customHeight="1" x14ac:dyDescent="0.25">
      <c r="A488" s="17"/>
    </row>
    <row r="489" spans="1:1" ht="14.25" customHeight="1" x14ac:dyDescent="0.25">
      <c r="A489" s="17"/>
    </row>
    <row r="490" spans="1:1" ht="14.25" customHeight="1" x14ac:dyDescent="0.25">
      <c r="A490" s="17"/>
    </row>
    <row r="491" spans="1:1" ht="14.25" customHeight="1" x14ac:dyDescent="0.25">
      <c r="A491" s="17"/>
    </row>
    <row r="492" spans="1:1" ht="14.25" customHeight="1" x14ac:dyDescent="0.25">
      <c r="A492" s="17"/>
    </row>
    <row r="493" spans="1:1" ht="14.25" customHeight="1" x14ac:dyDescent="0.25">
      <c r="A493" s="17"/>
    </row>
    <row r="494" spans="1:1" ht="14.25" customHeight="1" x14ac:dyDescent="0.25">
      <c r="A494" s="17"/>
    </row>
    <row r="495" spans="1:1" ht="14.25" customHeight="1" x14ac:dyDescent="0.25">
      <c r="A495" s="17"/>
    </row>
    <row r="496" spans="1:1" ht="14.25" customHeight="1" x14ac:dyDescent="0.25">
      <c r="A496" s="17"/>
    </row>
    <row r="497" spans="1:1" ht="14.25" customHeight="1" x14ac:dyDescent="0.25">
      <c r="A497" s="17"/>
    </row>
    <row r="498" spans="1:1" ht="14.25" customHeight="1" x14ac:dyDescent="0.25">
      <c r="A498" s="17"/>
    </row>
    <row r="499" spans="1:1" ht="14.25" customHeight="1" x14ac:dyDescent="0.25">
      <c r="A499" s="17"/>
    </row>
    <row r="500" spans="1:1" ht="14.25" customHeight="1" x14ac:dyDescent="0.25">
      <c r="A500" s="17"/>
    </row>
    <row r="501" spans="1:1" ht="14.25" customHeight="1" x14ac:dyDescent="0.25">
      <c r="A501" s="17"/>
    </row>
    <row r="502" spans="1:1" ht="14.25" customHeight="1" x14ac:dyDescent="0.25">
      <c r="A502" s="17"/>
    </row>
    <row r="503" spans="1:1" ht="14.25" customHeight="1" x14ac:dyDescent="0.25">
      <c r="A503" s="17"/>
    </row>
    <row r="504" spans="1:1" ht="14.25" customHeight="1" x14ac:dyDescent="0.25">
      <c r="A504" s="17"/>
    </row>
    <row r="505" spans="1:1" ht="14.25" customHeight="1" x14ac:dyDescent="0.25">
      <c r="A505" s="17"/>
    </row>
    <row r="506" spans="1:1" ht="14.25" customHeight="1" x14ac:dyDescent="0.25">
      <c r="A506" s="17"/>
    </row>
    <row r="507" spans="1:1" ht="14.25" customHeight="1" x14ac:dyDescent="0.25">
      <c r="A507" s="17"/>
    </row>
    <row r="508" spans="1:1" ht="14.25" customHeight="1" x14ac:dyDescent="0.25">
      <c r="A508" s="17"/>
    </row>
    <row r="509" spans="1:1" ht="14.25" customHeight="1" x14ac:dyDescent="0.25">
      <c r="A509" s="17"/>
    </row>
    <row r="510" spans="1:1" ht="14.25" customHeight="1" x14ac:dyDescent="0.25">
      <c r="A510" s="17"/>
    </row>
    <row r="511" spans="1:1" ht="14.25" customHeight="1" x14ac:dyDescent="0.25">
      <c r="A511" s="17"/>
    </row>
    <row r="512" spans="1:1" ht="14.25" customHeight="1" x14ac:dyDescent="0.25">
      <c r="A512" s="17"/>
    </row>
    <row r="513" spans="1:1" ht="14.25" customHeight="1" x14ac:dyDescent="0.25">
      <c r="A513" s="17"/>
    </row>
    <row r="514" spans="1:1" ht="14.25" customHeight="1" x14ac:dyDescent="0.25">
      <c r="A514" s="17"/>
    </row>
    <row r="515" spans="1:1" ht="14.25" customHeight="1" x14ac:dyDescent="0.25">
      <c r="A515" s="17"/>
    </row>
    <row r="516" spans="1:1" ht="14.25" customHeight="1" x14ac:dyDescent="0.25">
      <c r="A516" s="17"/>
    </row>
    <row r="517" spans="1:1" ht="14.25" customHeight="1" x14ac:dyDescent="0.25">
      <c r="A517" s="17"/>
    </row>
    <row r="518" spans="1:1" ht="14.25" customHeight="1" x14ac:dyDescent="0.25">
      <c r="A518" s="17"/>
    </row>
    <row r="519" spans="1:1" ht="14.25" customHeight="1" x14ac:dyDescent="0.25">
      <c r="A519" s="17"/>
    </row>
    <row r="520" spans="1:1" ht="14.25" customHeight="1" x14ac:dyDescent="0.25">
      <c r="A520" s="17"/>
    </row>
    <row r="521" spans="1:1" ht="14.25" customHeight="1" x14ac:dyDescent="0.25">
      <c r="A521" s="17"/>
    </row>
    <row r="522" spans="1:1" ht="14.25" customHeight="1" x14ac:dyDescent="0.25">
      <c r="A522" s="17"/>
    </row>
    <row r="523" spans="1:1" ht="14.25" customHeight="1" x14ac:dyDescent="0.25">
      <c r="A523" s="17"/>
    </row>
    <row r="524" spans="1:1" ht="14.25" customHeight="1" x14ac:dyDescent="0.25">
      <c r="A524" s="17"/>
    </row>
    <row r="525" spans="1:1" ht="14.25" customHeight="1" x14ac:dyDescent="0.25">
      <c r="A525" s="17"/>
    </row>
    <row r="526" spans="1:1" ht="14.25" customHeight="1" x14ac:dyDescent="0.25">
      <c r="A526" s="17"/>
    </row>
    <row r="527" spans="1:1" ht="14.25" customHeight="1" x14ac:dyDescent="0.25">
      <c r="A527" s="17"/>
    </row>
    <row r="528" spans="1:1" ht="14.25" customHeight="1" x14ac:dyDescent="0.25">
      <c r="A528" s="17"/>
    </row>
    <row r="529" spans="1:1" ht="14.25" customHeight="1" x14ac:dyDescent="0.25">
      <c r="A529" s="17"/>
    </row>
    <row r="530" spans="1:1" ht="14.25" customHeight="1" x14ac:dyDescent="0.25">
      <c r="A530" s="17"/>
    </row>
    <row r="531" spans="1:1" ht="14.25" customHeight="1" x14ac:dyDescent="0.25">
      <c r="A531" s="17"/>
    </row>
    <row r="532" spans="1:1" ht="14.25" customHeight="1" x14ac:dyDescent="0.25">
      <c r="A532" s="17"/>
    </row>
    <row r="533" spans="1:1" ht="14.25" customHeight="1" x14ac:dyDescent="0.25">
      <c r="A533" s="17"/>
    </row>
    <row r="534" spans="1:1" ht="14.25" customHeight="1" x14ac:dyDescent="0.25">
      <c r="A534" s="17"/>
    </row>
    <row r="535" spans="1:1" ht="14.25" customHeight="1" x14ac:dyDescent="0.25">
      <c r="A535" s="17"/>
    </row>
    <row r="536" spans="1:1" ht="14.25" customHeight="1" x14ac:dyDescent="0.25">
      <c r="A536" s="17"/>
    </row>
    <row r="537" spans="1:1" ht="14.25" customHeight="1" x14ac:dyDescent="0.25">
      <c r="A537" s="17"/>
    </row>
    <row r="538" spans="1:1" ht="14.25" customHeight="1" x14ac:dyDescent="0.25">
      <c r="A538" s="17"/>
    </row>
    <row r="539" spans="1:1" ht="14.25" customHeight="1" x14ac:dyDescent="0.25">
      <c r="A539" s="17"/>
    </row>
    <row r="540" spans="1:1" ht="14.25" customHeight="1" x14ac:dyDescent="0.25">
      <c r="A540" s="17"/>
    </row>
    <row r="541" spans="1:1" ht="14.25" customHeight="1" x14ac:dyDescent="0.25">
      <c r="A541" s="17"/>
    </row>
    <row r="542" spans="1:1" ht="14.25" customHeight="1" x14ac:dyDescent="0.25">
      <c r="A542" s="17"/>
    </row>
    <row r="543" spans="1:1" ht="14.25" customHeight="1" x14ac:dyDescent="0.25">
      <c r="A543" s="17"/>
    </row>
    <row r="544" spans="1:1" ht="14.25" customHeight="1" x14ac:dyDescent="0.25">
      <c r="A544" s="17"/>
    </row>
    <row r="545" spans="1:1" ht="14.25" customHeight="1" x14ac:dyDescent="0.25">
      <c r="A545" s="17"/>
    </row>
    <row r="546" spans="1:1" ht="14.25" customHeight="1" x14ac:dyDescent="0.25">
      <c r="A546" s="17"/>
    </row>
    <row r="547" spans="1:1" ht="14.25" customHeight="1" x14ac:dyDescent="0.25">
      <c r="A547" s="17"/>
    </row>
    <row r="548" spans="1:1" ht="14.25" customHeight="1" x14ac:dyDescent="0.25">
      <c r="A548" s="17"/>
    </row>
    <row r="549" spans="1:1" ht="14.25" customHeight="1" x14ac:dyDescent="0.25">
      <c r="A549" s="17"/>
    </row>
    <row r="550" spans="1:1" ht="14.25" customHeight="1" x14ac:dyDescent="0.25">
      <c r="A550" s="17"/>
    </row>
    <row r="551" spans="1:1" ht="14.25" customHeight="1" x14ac:dyDescent="0.25">
      <c r="A551" s="17"/>
    </row>
    <row r="552" spans="1:1" ht="14.25" customHeight="1" x14ac:dyDescent="0.25">
      <c r="A552" s="17"/>
    </row>
    <row r="553" spans="1:1" ht="14.25" customHeight="1" x14ac:dyDescent="0.25">
      <c r="A553" s="17"/>
    </row>
    <row r="554" spans="1:1" ht="14.25" customHeight="1" x14ac:dyDescent="0.25">
      <c r="A554" s="17"/>
    </row>
    <row r="555" spans="1:1" ht="14.25" customHeight="1" x14ac:dyDescent="0.25">
      <c r="A555" s="17"/>
    </row>
    <row r="556" spans="1:1" ht="14.25" customHeight="1" x14ac:dyDescent="0.25">
      <c r="A556" s="17"/>
    </row>
    <row r="557" spans="1:1" ht="14.25" customHeight="1" x14ac:dyDescent="0.25">
      <c r="A557" s="17"/>
    </row>
    <row r="558" spans="1:1" ht="14.25" customHeight="1" x14ac:dyDescent="0.25">
      <c r="A558" s="17"/>
    </row>
    <row r="559" spans="1:1" ht="14.25" customHeight="1" x14ac:dyDescent="0.25">
      <c r="A559" s="17"/>
    </row>
    <row r="560" spans="1:1" ht="14.25" customHeight="1" x14ac:dyDescent="0.25">
      <c r="A560" s="17"/>
    </row>
    <row r="561" spans="1:1" ht="14.25" customHeight="1" x14ac:dyDescent="0.25">
      <c r="A561" s="17"/>
    </row>
    <row r="562" spans="1:1" ht="14.25" customHeight="1" x14ac:dyDescent="0.25">
      <c r="A562" s="17"/>
    </row>
    <row r="563" spans="1:1" ht="14.25" customHeight="1" x14ac:dyDescent="0.25">
      <c r="A563" s="17"/>
    </row>
    <row r="564" spans="1:1" ht="14.25" customHeight="1" x14ac:dyDescent="0.25">
      <c r="A564" s="17"/>
    </row>
    <row r="565" spans="1:1" ht="14.25" customHeight="1" x14ac:dyDescent="0.25">
      <c r="A565" s="17"/>
    </row>
    <row r="566" spans="1:1" ht="14.25" customHeight="1" x14ac:dyDescent="0.25">
      <c r="A566" s="17"/>
    </row>
    <row r="567" spans="1:1" ht="14.25" customHeight="1" x14ac:dyDescent="0.25">
      <c r="A567" s="17"/>
    </row>
    <row r="568" spans="1:1" ht="14.25" customHeight="1" x14ac:dyDescent="0.25">
      <c r="A568" s="17"/>
    </row>
    <row r="569" spans="1:1" ht="14.25" customHeight="1" x14ac:dyDescent="0.25">
      <c r="A569" s="17"/>
    </row>
    <row r="570" spans="1:1" ht="14.25" customHeight="1" x14ac:dyDescent="0.25">
      <c r="A570" s="17"/>
    </row>
    <row r="571" spans="1:1" ht="14.25" customHeight="1" x14ac:dyDescent="0.25">
      <c r="A571" s="17"/>
    </row>
    <row r="572" spans="1:1" ht="14.25" customHeight="1" x14ac:dyDescent="0.25">
      <c r="A572" s="17"/>
    </row>
    <row r="573" spans="1:1" ht="14.25" customHeight="1" x14ac:dyDescent="0.25">
      <c r="A573" s="17"/>
    </row>
    <row r="574" spans="1:1" ht="14.25" customHeight="1" x14ac:dyDescent="0.25">
      <c r="A574" s="17"/>
    </row>
    <row r="575" spans="1:1" ht="14.25" customHeight="1" x14ac:dyDescent="0.25">
      <c r="A575" s="17"/>
    </row>
    <row r="576" spans="1:1" ht="14.25" customHeight="1" x14ac:dyDescent="0.25">
      <c r="A576" s="17"/>
    </row>
    <row r="577" spans="1:1" ht="14.25" customHeight="1" x14ac:dyDescent="0.25">
      <c r="A577" s="17"/>
    </row>
    <row r="578" spans="1:1" ht="14.25" customHeight="1" x14ac:dyDescent="0.25">
      <c r="A578" s="17"/>
    </row>
    <row r="579" spans="1:1" ht="14.25" customHeight="1" x14ac:dyDescent="0.25">
      <c r="A579" s="17"/>
    </row>
    <row r="580" spans="1:1" ht="14.25" customHeight="1" x14ac:dyDescent="0.25">
      <c r="A580" s="17"/>
    </row>
    <row r="581" spans="1:1" ht="14.25" customHeight="1" x14ac:dyDescent="0.25">
      <c r="A581" s="17"/>
    </row>
    <row r="582" spans="1:1" ht="14.25" customHeight="1" x14ac:dyDescent="0.25">
      <c r="A582" s="17"/>
    </row>
    <row r="583" spans="1:1" ht="14.25" customHeight="1" x14ac:dyDescent="0.25">
      <c r="A583" s="17"/>
    </row>
    <row r="584" spans="1:1" ht="14.25" customHeight="1" x14ac:dyDescent="0.25">
      <c r="A584" s="17"/>
    </row>
    <row r="585" spans="1:1" ht="14.25" customHeight="1" x14ac:dyDescent="0.25">
      <c r="A585" s="17"/>
    </row>
    <row r="586" spans="1:1" ht="14.25" customHeight="1" x14ac:dyDescent="0.25">
      <c r="A586" s="17"/>
    </row>
    <row r="587" spans="1:1" ht="14.25" customHeight="1" x14ac:dyDescent="0.25">
      <c r="A587" s="17"/>
    </row>
    <row r="588" spans="1:1" ht="14.25" customHeight="1" x14ac:dyDescent="0.25">
      <c r="A588" s="17"/>
    </row>
    <row r="589" spans="1:1" ht="14.25" customHeight="1" x14ac:dyDescent="0.25">
      <c r="A589" s="17"/>
    </row>
    <row r="590" spans="1:1" ht="14.25" customHeight="1" x14ac:dyDescent="0.25">
      <c r="A590" s="17"/>
    </row>
    <row r="591" spans="1:1" ht="14.25" customHeight="1" x14ac:dyDescent="0.25">
      <c r="A591" s="17"/>
    </row>
    <row r="592" spans="1:1" ht="14.25" customHeight="1" x14ac:dyDescent="0.25">
      <c r="A592" s="17"/>
    </row>
    <row r="593" spans="1:1" ht="14.25" customHeight="1" x14ac:dyDescent="0.25">
      <c r="A593" s="17"/>
    </row>
    <row r="594" spans="1:1" ht="14.25" customHeight="1" x14ac:dyDescent="0.25">
      <c r="A594" s="17"/>
    </row>
    <row r="595" spans="1:1" ht="14.25" customHeight="1" x14ac:dyDescent="0.25">
      <c r="A595" s="17"/>
    </row>
    <row r="596" spans="1:1" ht="14.25" customHeight="1" x14ac:dyDescent="0.25">
      <c r="A596" s="17"/>
    </row>
    <row r="597" spans="1:1" ht="14.25" customHeight="1" x14ac:dyDescent="0.25">
      <c r="A597" s="17"/>
    </row>
    <row r="598" spans="1:1" ht="14.25" customHeight="1" x14ac:dyDescent="0.25">
      <c r="A598" s="17"/>
    </row>
    <row r="599" spans="1:1" ht="14.25" customHeight="1" x14ac:dyDescent="0.25">
      <c r="A599" s="17"/>
    </row>
    <row r="600" spans="1:1" ht="14.25" customHeight="1" x14ac:dyDescent="0.25">
      <c r="A600" s="17"/>
    </row>
    <row r="601" spans="1:1" ht="14.25" customHeight="1" x14ac:dyDescent="0.25">
      <c r="A601" s="17"/>
    </row>
    <row r="602" spans="1:1" ht="14.25" customHeight="1" x14ac:dyDescent="0.25">
      <c r="A602" s="17"/>
    </row>
    <row r="603" spans="1:1" ht="14.25" customHeight="1" x14ac:dyDescent="0.25">
      <c r="A603" s="17"/>
    </row>
    <row r="604" spans="1:1" ht="14.25" customHeight="1" x14ac:dyDescent="0.25">
      <c r="A604" s="17"/>
    </row>
    <row r="605" spans="1:1" ht="14.25" customHeight="1" x14ac:dyDescent="0.25">
      <c r="A605" s="17"/>
    </row>
    <row r="606" spans="1:1" ht="14.25" customHeight="1" x14ac:dyDescent="0.25">
      <c r="A606" s="17"/>
    </row>
    <row r="607" spans="1:1" ht="14.25" customHeight="1" x14ac:dyDescent="0.25">
      <c r="A607" s="17"/>
    </row>
    <row r="608" spans="1:1" ht="14.25" customHeight="1" x14ac:dyDescent="0.25">
      <c r="A608" s="17"/>
    </row>
    <row r="609" spans="1:1" ht="14.25" customHeight="1" x14ac:dyDescent="0.25">
      <c r="A609" s="17"/>
    </row>
    <row r="610" spans="1:1" ht="14.25" customHeight="1" x14ac:dyDescent="0.25">
      <c r="A610" s="17"/>
    </row>
    <row r="611" spans="1:1" ht="14.25" customHeight="1" x14ac:dyDescent="0.25">
      <c r="A611" s="17"/>
    </row>
    <row r="612" spans="1:1" ht="14.25" customHeight="1" x14ac:dyDescent="0.25">
      <c r="A612" s="17"/>
    </row>
    <row r="613" spans="1:1" ht="14.25" customHeight="1" x14ac:dyDescent="0.25">
      <c r="A613" s="17"/>
    </row>
    <row r="614" spans="1:1" ht="14.25" customHeight="1" x14ac:dyDescent="0.25">
      <c r="A614" s="17"/>
    </row>
    <row r="615" spans="1:1" ht="14.25" customHeight="1" x14ac:dyDescent="0.25">
      <c r="A615" s="17"/>
    </row>
    <row r="616" spans="1:1" ht="14.25" customHeight="1" x14ac:dyDescent="0.25">
      <c r="A616" s="17"/>
    </row>
    <row r="617" spans="1:1" ht="14.25" customHeight="1" x14ac:dyDescent="0.25">
      <c r="A617" s="17"/>
    </row>
    <row r="618" spans="1:1" ht="14.25" customHeight="1" x14ac:dyDescent="0.25">
      <c r="A618" s="17"/>
    </row>
    <row r="619" spans="1:1" ht="14.25" customHeight="1" x14ac:dyDescent="0.25">
      <c r="A619" s="17"/>
    </row>
    <row r="620" spans="1:1" ht="14.25" customHeight="1" x14ac:dyDescent="0.25">
      <c r="A620" s="17"/>
    </row>
    <row r="621" spans="1:1" ht="14.25" customHeight="1" x14ac:dyDescent="0.25">
      <c r="A621" s="17"/>
    </row>
    <row r="622" spans="1:1" ht="14.25" customHeight="1" x14ac:dyDescent="0.25">
      <c r="A622" s="17"/>
    </row>
    <row r="623" spans="1:1" ht="14.25" customHeight="1" x14ac:dyDescent="0.25">
      <c r="A623" s="17"/>
    </row>
    <row r="624" spans="1:1" ht="14.25" customHeight="1" x14ac:dyDescent="0.25">
      <c r="A624" s="17"/>
    </row>
    <row r="625" spans="1:1" ht="14.25" customHeight="1" x14ac:dyDescent="0.25">
      <c r="A625" s="17"/>
    </row>
    <row r="626" spans="1:1" ht="14.25" customHeight="1" x14ac:dyDescent="0.25">
      <c r="A626" s="17"/>
    </row>
    <row r="627" spans="1:1" ht="14.25" customHeight="1" x14ac:dyDescent="0.25">
      <c r="A627" s="17"/>
    </row>
    <row r="628" spans="1:1" ht="14.25" customHeight="1" x14ac:dyDescent="0.25">
      <c r="A628" s="17"/>
    </row>
    <row r="629" spans="1:1" ht="14.25" customHeight="1" x14ac:dyDescent="0.25">
      <c r="A629" s="17"/>
    </row>
    <row r="630" spans="1:1" ht="14.25" customHeight="1" x14ac:dyDescent="0.25">
      <c r="A630" s="17"/>
    </row>
    <row r="631" spans="1:1" ht="14.25" customHeight="1" x14ac:dyDescent="0.25">
      <c r="A631" s="17"/>
    </row>
    <row r="632" spans="1:1" ht="14.25" customHeight="1" x14ac:dyDescent="0.25">
      <c r="A632" s="17"/>
    </row>
    <row r="633" spans="1:1" ht="14.25" customHeight="1" x14ac:dyDescent="0.25">
      <c r="A633" s="17"/>
    </row>
    <row r="634" spans="1:1" ht="14.25" customHeight="1" x14ac:dyDescent="0.25">
      <c r="A634" s="17"/>
    </row>
    <row r="635" spans="1:1" ht="14.25" customHeight="1" x14ac:dyDescent="0.25">
      <c r="A635" s="17"/>
    </row>
    <row r="636" spans="1:1" ht="14.25" customHeight="1" x14ac:dyDescent="0.25">
      <c r="A636" s="17"/>
    </row>
    <row r="637" spans="1:1" ht="14.25" customHeight="1" x14ac:dyDescent="0.25">
      <c r="A637" s="17"/>
    </row>
    <row r="638" spans="1:1" ht="14.25" customHeight="1" x14ac:dyDescent="0.25">
      <c r="A638" s="17"/>
    </row>
    <row r="639" spans="1:1" ht="14.25" customHeight="1" x14ac:dyDescent="0.25">
      <c r="A639" s="17"/>
    </row>
    <row r="640" spans="1:1" ht="14.25" customHeight="1" x14ac:dyDescent="0.25">
      <c r="A640" s="17"/>
    </row>
    <row r="641" spans="1:1" ht="14.25" customHeight="1" x14ac:dyDescent="0.25">
      <c r="A641" s="17"/>
    </row>
    <row r="642" spans="1:1" ht="14.25" customHeight="1" x14ac:dyDescent="0.25">
      <c r="A642" s="17"/>
    </row>
    <row r="643" spans="1:1" ht="14.25" customHeight="1" x14ac:dyDescent="0.25">
      <c r="A643" s="17"/>
    </row>
    <row r="644" spans="1:1" ht="14.25" customHeight="1" x14ac:dyDescent="0.25">
      <c r="A644" s="17"/>
    </row>
    <row r="645" spans="1:1" ht="14.25" customHeight="1" x14ac:dyDescent="0.25">
      <c r="A645" s="17"/>
    </row>
    <row r="646" spans="1:1" ht="14.25" customHeight="1" x14ac:dyDescent="0.25">
      <c r="A646" s="17"/>
    </row>
    <row r="647" spans="1:1" ht="14.25" customHeight="1" x14ac:dyDescent="0.25">
      <c r="A647" s="17"/>
    </row>
    <row r="648" spans="1:1" ht="14.25" customHeight="1" x14ac:dyDescent="0.25">
      <c r="A648" s="17"/>
    </row>
    <row r="649" spans="1:1" ht="14.25" customHeight="1" x14ac:dyDescent="0.25">
      <c r="A649" s="17"/>
    </row>
    <row r="650" spans="1:1" ht="14.25" customHeight="1" x14ac:dyDescent="0.25">
      <c r="A650" s="17"/>
    </row>
    <row r="651" spans="1:1" ht="14.25" customHeight="1" x14ac:dyDescent="0.25">
      <c r="A651" s="17"/>
    </row>
    <row r="652" spans="1:1" ht="14.25" customHeight="1" x14ac:dyDescent="0.25">
      <c r="A652" s="17"/>
    </row>
    <row r="653" spans="1:1" ht="14.25" customHeight="1" x14ac:dyDescent="0.25">
      <c r="A653" s="17"/>
    </row>
    <row r="654" spans="1:1" ht="14.25" customHeight="1" x14ac:dyDescent="0.25">
      <c r="A654" s="17"/>
    </row>
    <row r="655" spans="1:1" ht="14.25" customHeight="1" x14ac:dyDescent="0.25">
      <c r="A655" s="17"/>
    </row>
    <row r="656" spans="1:1" ht="14.25" customHeight="1" x14ac:dyDescent="0.25">
      <c r="A656" s="17"/>
    </row>
    <row r="657" spans="1:1" ht="14.25" customHeight="1" x14ac:dyDescent="0.25">
      <c r="A657" s="17"/>
    </row>
    <row r="658" spans="1:1" ht="14.25" customHeight="1" x14ac:dyDescent="0.25">
      <c r="A658" s="17"/>
    </row>
    <row r="659" spans="1:1" ht="14.25" customHeight="1" x14ac:dyDescent="0.25">
      <c r="A659" s="17"/>
    </row>
    <row r="660" spans="1:1" ht="14.25" customHeight="1" x14ac:dyDescent="0.25">
      <c r="A660" s="17"/>
    </row>
    <row r="661" spans="1:1" ht="14.25" customHeight="1" x14ac:dyDescent="0.25">
      <c r="A661" s="17"/>
    </row>
    <row r="662" spans="1:1" ht="14.25" customHeight="1" x14ac:dyDescent="0.25">
      <c r="A662" s="17"/>
    </row>
    <row r="663" spans="1:1" ht="14.25" customHeight="1" x14ac:dyDescent="0.25">
      <c r="A663" s="17"/>
    </row>
    <row r="664" spans="1:1" ht="14.25" customHeight="1" x14ac:dyDescent="0.25">
      <c r="A664" s="17"/>
    </row>
    <row r="665" spans="1:1" ht="14.25" customHeight="1" x14ac:dyDescent="0.25">
      <c r="A665" s="17"/>
    </row>
    <row r="666" spans="1:1" ht="14.25" customHeight="1" x14ac:dyDescent="0.25">
      <c r="A666" s="17"/>
    </row>
    <row r="667" spans="1:1" ht="14.25" customHeight="1" x14ac:dyDescent="0.25">
      <c r="A667" s="17"/>
    </row>
    <row r="668" spans="1:1" ht="14.25" customHeight="1" x14ac:dyDescent="0.25">
      <c r="A668" s="17"/>
    </row>
    <row r="669" spans="1:1" ht="14.25" customHeight="1" x14ac:dyDescent="0.25">
      <c r="A669" s="17"/>
    </row>
    <row r="670" spans="1:1" ht="14.25" customHeight="1" x14ac:dyDescent="0.25">
      <c r="A670" s="17"/>
    </row>
    <row r="671" spans="1:1" ht="14.25" customHeight="1" x14ac:dyDescent="0.25">
      <c r="A671" s="17"/>
    </row>
    <row r="672" spans="1:1" ht="14.25" customHeight="1" x14ac:dyDescent="0.25">
      <c r="A672" s="17"/>
    </row>
    <row r="673" spans="1:1" ht="14.25" customHeight="1" x14ac:dyDescent="0.25">
      <c r="A673" s="17"/>
    </row>
    <row r="674" spans="1:1" ht="14.25" customHeight="1" x14ac:dyDescent="0.25">
      <c r="A674" s="17"/>
    </row>
    <row r="675" spans="1:1" ht="14.25" customHeight="1" x14ac:dyDescent="0.25">
      <c r="A675" s="17"/>
    </row>
    <row r="676" spans="1:1" ht="14.25" customHeight="1" x14ac:dyDescent="0.25">
      <c r="A676" s="17"/>
    </row>
    <row r="677" spans="1:1" ht="14.25" customHeight="1" x14ac:dyDescent="0.25">
      <c r="A677" s="17"/>
    </row>
    <row r="678" spans="1:1" ht="14.25" customHeight="1" x14ac:dyDescent="0.25">
      <c r="A678" s="17"/>
    </row>
    <row r="679" spans="1:1" ht="14.25" customHeight="1" x14ac:dyDescent="0.25">
      <c r="A679" s="17"/>
    </row>
    <row r="680" spans="1:1" ht="14.25" customHeight="1" x14ac:dyDescent="0.25">
      <c r="A680" s="17"/>
    </row>
    <row r="681" spans="1:1" ht="14.25" customHeight="1" x14ac:dyDescent="0.25">
      <c r="A681" s="17"/>
    </row>
    <row r="682" spans="1:1" ht="14.25" customHeight="1" x14ac:dyDescent="0.25">
      <c r="A682" s="17"/>
    </row>
    <row r="683" spans="1:1" ht="14.25" customHeight="1" x14ac:dyDescent="0.25">
      <c r="A683" s="17"/>
    </row>
    <row r="684" spans="1:1" ht="14.25" customHeight="1" x14ac:dyDescent="0.25">
      <c r="A684" s="17"/>
    </row>
    <row r="685" spans="1:1" ht="14.25" customHeight="1" x14ac:dyDescent="0.25">
      <c r="A685" s="17"/>
    </row>
    <row r="686" spans="1:1" ht="14.25" customHeight="1" x14ac:dyDescent="0.25">
      <c r="A686" s="17"/>
    </row>
    <row r="687" spans="1:1" ht="14.25" customHeight="1" x14ac:dyDescent="0.25">
      <c r="A687" s="17"/>
    </row>
    <row r="688" spans="1:1" ht="14.25" customHeight="1" x14ac:dyDescent="0.25">
      <c r="A688" s="17"/>
    </row>
    <row r="689" spans="1:1" ht="14.25" customHeight="1" x14ac:dyDescent="0.25">
      <c r="A689" s="17"/>
    </row>
    <row r="690" spans="1:1" ht="14.25" customHeight="1" x14ac:dyDescent="0.25">
      <c r="A690" s="17"/>
    </row>
    <row r="691" spans="1:1" ht="14.25" customHeight="1" x14ac:dyDescent="0.25">
      <c r="A691" s="17"/>
    </row>
    <row r="692" spans="1:1" ht="14.25" customHeight="1" x14ac:dyDescent="0.25">
      <c r="A692" s="17"/>
    </row>
    <row r="693" spans="1:1" ht="14.25" customHeight="1" x14ac:dyDescent="0.25">
      <c r="A693" s="17"/>
    </row>
    <row r="694" spans="1:1" ht="14.25" customHeight="1" x14ac:dyDescent="0.25">
      <c r="A694" s="17"/>
    </row>
    <row r="695" spans="1:1" ht="14.25" customHeight="1" x14ac:dyDescent="0.25">
      <c r="A695" s="17"/>
    </row>
    <row r="696" spans="1:1" ht="14.25" customHeight="1" x14ac:dyDescent="0.25">
      <c r="A696" s="17"/>
    </row>
    <row r="697" spans="1:1" ht="14.25" customHeight="1" x14ac:dyDescent="0.25">
      <c r="A697" s="17"/>
    </row>
    <row r="698" spans="1:1" ht="14.25" customHeight="1" x14ac:dyDescent="0.25">
      <c r="A698" s="17"/>
    </row>
    <row r="699" spans="1:1" ht="14.25" customHeight="1" x14ac:dyDescent="0.25">
      <c r="A699" s="17"/>
    </row>
    <row r="700" spans="1:1" ht="14.25" customHeight="1" x14ac:dyDescent="0.25">
      <c r="A700" s="17"/>
    </row>
    <row r="701" spans="1:1" ht="14.25" customHeight="1" x14ac:dyDescent="0.25">
      <c r="A701" s="17"/>
    </row>
    <row r="702" spans="1:1" ht="14.25" customHeight="1" x14ac:dyDescent="0.25">
      <c r="A702" s="17"/>
    </row>
    <row r="703" spans="1:1" ht="14.25" customHeight="1" x14ac:dyDescent="0.25">
      <c r="A703" s="17"/>
    </row>
    <row r="704" spans="1:1" ht="14.25" customHeight="1" x14ac:dyDescent="0.25">
      <c r="A704" s="17"/>
    </row>
    <row r="705" spans="1:1" ht="14.25" customHeight="1" x14ac:dyDescent="0.25">
      <c r="A705" s="17"/>
    </row>
    <row r="706" spans="1:1" ht="14.25" customHeight="1" x14ac:dyDescent="0.25">
      <c r="A706" s="17"/>
    </row>
    <row r="707" spans="1:1" ht="14.25" customHeight="1" x14ac:dyDescent="0.25">
      <c r="A707" s="17"/>
    </row>
    <row r="708" spans="1:1" ht="14.25" customHeight="1" x14ac:dyDescent="0.25">
      <c r="A708" s="17"/>
    </row>
    <row r="709" spans="1:1" ht="14.25" customHeight="1" x14ac:dyDescent="0.25">
      <c r="A709" s="17"/>
    </row>
    <row r="710" spans="1:1" ht="14.25" customHeight="1" x14ac:dyDescent="0.25">
      <c r="A710" s="17"/>
    </row>
    <row r="711" spans="1:1" ht="14.25" customHeight="1" x14ac:dyDescent="0.25">
      <c r="A711" s="17"/>
    </row>
    <row r="712" spans="1:1" ht="14.25" customHeight="1" x14ac:dyDescent="0.25">
      <c r="A712" s="17"/>
    </row>
    <row r="713" spans="1:1" ht="14.25" customHeight="1" x14ac:dyDescent="0.25">
      <c r="A713" s="17"/>
    </row>
    <row r="714" spans="1:1" ht="14.25" customHeight="1" x14ac:dyDescent="0.25">
      <c r="A714" s="17"/>
    </row>
    <row r="715" spans="1:1" ht="14.25" customHeight="1" x14ac:dyDescent="0.25">
      <c r="A715" s="17"/>
    </row>
    <row r="716" spans="1:1" ht="14.25" customHeight="1" x14ac:dyDescent="0.25">
      <c r="A716" s="17"/>
    </row>
    <row r="717" spans="1:1" ht="14.25" customHeight="1" x14ac:dyDescent="0.25">
      <c r="A717" s="17"/>
    </row>
    <row r="718" spans="1:1" ht="14.25" customHeight="1" x14ac:dyDescent="0.25">
      <c r="A718" s="17"/>
    </row>
    <row r="719" spans="1:1" ht="14.25" customHeight="1" x14ac:dyDescent="0.25">
      <c r="A719" s="17"/>
    </row>
    <row r="720" spans="1:1" ht="14.25" customHeight="1" x14ac:dyDescent="0.25">
      <c r="A720" s="17"/>
    </row>
    <row r="721" spans="1:1" ht="14.25" customHeight="1" x14ac:dyDescent="0.25">
      <c r="A721" s="17"/>
    </row>
    <row r="722" spans="1:1" ht="14.25" customHeight="1" x14ac:dyDescent="0.25">
      <c r="A722" s="17"/>
    </row>
    <row r="723" spans="1:1" ht="14.25" customHeight="1" x14ac:dyDescent="0.25">
      <c r="A723" s="17"/>
    </row>
    <row r="724" spans="1:1" ht="14.25" customHeight="1" x14ac:dyDescent="0.25">
      <c r="A724" s="17"/>
    </row>
    <row r="725" spans="1:1" ht="14.25" customHeight="1" x14ac:dyDescent="0.25">
      <c r="A725" s="17"/>
    </row>
    <row r="726" spans="1:1" ht="14.25" customHeight="1" x14ac:dyDescent="0.25">
      <c r="A726" s="17"/>
    </row>
    <row r="727" spans="1:1" ht="14.25" customHeight="1" x14ac:dyDescent="0.25">
      <c r="A727" s="17"/>
    </row>
    <row r="728" spans="1:1" ht="14.25" customHeight="1" x14ac:dyDescent="0.25">
      <c r="A728" s="17"/>
    </row>
    <row r="729" spans="1:1" ht="14.25" customHeight="1" x14ac:dyDescent="0.25">
      <c r="A729" s="17"/>
    </row>
    <row r="730" spans="1:1" ht="14.25" customHeight="1" x14ac:dyDescent="0.25">
      <c r="A730" s="17"/>
    </row>
    <row r="731" spans="1:1" ht="14.25" customHeight="1" x14ac:dyDescent="0.25">
      <c r="A731" s="17"/>
    </row>
    <row r="732" spans="1:1" ht="14.25" customHeight="1" x14ac:dyDescent="0.25">
      <c r="A732" s="17"/>
    </row>
    <row r="733" spans="1:1" ht="14.25" customHeight="1" x14ac:dyDescent="0.25">
      <c r="A733" s="17"/>
    </row>
    <row r="734" spans="1:1" ht="14.25" customHeight="1" x14ac:dyDescent="0.25">
      <c r="A734" s="17"/>
    </row>
    <row r="735" spans="1:1" ht="14.25" customHeight="1" x14ac:dyDescent="0.25">
      <c r="A735" s="17"/>
    </row>
    <row r="736" spans="1:1" ht="14.25" customHeight="1" x14ac:dyDescent="0.25">
      <c r="A736" s="17"/>
    </row>
    <row r="737" spans="1:1" ht="14.25" customHeight="1" x14ac:dyDescent="0.25">
      <c r="A737" s="17"/>
    </row>
    <row r="738" spans="1:1" ht="14.25" customHeight="1" x14ac:dyDescent="0.25">
      <c r="A738" s="17"/>
    </row>
    <row r="739" spans="1:1" ht="14.25" customHeight="1" x14ac:dyDescent="0.25">
      <c r="A739" s="17"/>
    </row>
    <row r="740" spans="1:1" ht="14.25" customHeight="1" x14ac:dyDescent="0.25">
      <c r="A740" s="17"/>
    </row>
    <row r="741" spans="1:1" ht="14.25" customHeight="1" x14ac:dyDescent="0.25">
      <c r="A741" s="17"/>
    </row>
    <row r="742" spans="1:1" ht="14.25" customHeight="1" x14ac:dyDescent="0.25">
      <c r="A742" s="17"/>
    </row>
    <row r="743" spans="1:1" ht="14.25" customHeight="1" x14ac:dyDescent="0.25">
      <c r="A743" s="17"/>
    </row>
    <row r="744" spans="1:1" ht="14.25" customHeight="1" x14ac:dyDescent="0.25">
      <c r="A744" s="17"/>
    </row>
    <row r="745" spans="1:1" ht="14.25" customHeight="1" x14ac:dyDescent="0.25">
      <c r="A745" s="17"/>
    </row>
    <row r="746" spans="1:1" ht="14.25" customHeight="1" x14ac:dyDescent="0.25">
      <c r="A746" s="17"/>
    </row>
    <row r="747" spans="1:1" ht="14.25" customHeight="1" x14ac:dyDescent="0.25">
      <c r="A747" s="17"/>
    </row>
    <row r="748" spans="1:1" ht="14.25" customHeight="1" x14ac:dyDescent="0.25">
      <c r="A748" s="17"/>
    </row>
    <row r="749" spans="1:1" ht="14.25" customHeight="1" x14ac:dyDescent="0.25">
      <c r="A749" s="17"/>
    </row>
    <row r="750" spans="1:1" ht="14.25" customHeight="1" x14ac:dyDescent="0.25">
      <c r="A750" s="17"/>
    </row>
    <row r="751" spans="1:1" ht="14.25" customHeight="1" x14ac:dyDescent="0.25">
      <c r="A751" s="17"/>
    </row>
    <row r="752" spans="1:1" ht="14.25" customHeight="1" x14ac:dyDescent="0.25">
      <c r="A752" s="17"/>
    </row>
    <row r="753" spans="1:1" ht="14.25" customHeight="1" x14ac:dyDescent="0.25">
      <c r="A753" s="17"/>
    </row>
    <row r="754" spans="1:1" ht="14.25" customHeight="1" x14ac:dyDescent="0.25">
      <c r="A754" s="17"/>
    </row>
    <row r="755" spans="1:1" ht="14.25" customHeight="1" x14ac:dyDescent="0.25">
      <c r="A755" s="17"/>
    </row>
    <row r="756" spans="1:1" ht="14.25" customHeight="1" x14ac:dyDescent="0.25">
      <c r="A756" s="17"/>
    </row>
    <row r="757" spans="1:1" ht="14.25" customHeight="1" x14ac:dyDescent="0.25">
      <c r="A757" s="17"/>
    </row>
    <row r="758" spans="1:1" ht="14.25" customHeight="1" x14ac:dyDescent="0.25">
      <c r="A758" s="17"/>
    </row>
    <row r="759" spans="1:1" ht="14.25" customHeight="1" x14ac:dyDescent="0.25">
      <c r="A759" s="17"/>
    </row>
    <row r="760" spans="1:1" ht="14.25" customHeight="1" x14ac:dyDescent="0.25">
      <c r="A760" s="17"/>
    </row>
    <row r="761" spans="1:1" ht="14.25" customHeight="1" x14ac:dyDescent="0.25">
      <c r="A761" s="17"/>
    </row>
    <row r="762" spans="1:1" ht="14.25" customHeight="1" x14ac:dyDescent="0.25">
      <c r="A762" s="17"/>
    </row>
    <row r="763" spans="1:1" ht="14.25" customHeight="1" x14ac:dyDescent="0.25">
      <c r="A763" s="17"/>
    </row>
    <row r="764" spans="1:1" ht="14.25" customHeight="1" x14ac:dyDescent="0.25">
      <c r="A764" s="17"/>
    </row>
    <row r="765" spans="1:1" ht="14.25" customHeight="1" x14ac:dyDescent="0.25">
      <c r="A765" s="17"/>
    </row>
    <row r="766" spans="1:1" ht="14.25" customHeight="1" x14ac:dyDescent="0.25">
      <c r="A766" s="17"/>
    </row>
    <row r="767" spans="1:1" ht="14.25" customHeight="1" x14ac:dyDescent="0.25">
      <c r="A767" s="17"/>
    </row>
    <row r="768" spans="1:1" ht="14.25" customHeight="1" x14ac:dyDescent="0.25">
      <c r="A768" s="17"/>
    </row>
    <row r="769" spans="1:1" ht="14.25" customHeight="1" x14ac:dyDescent="0.25">
      <c r="A769" s="17"/>
    </row>
    <row r="770" spans="1:1" ht="14.25" customHeight="1" x14ac:dyDescent="0.25">
      <c r="A770" s="17"/>
    </row>
    <row r="771" spans="1:1" ht="14.25" customHeight="1" x14ac:dyDescent="0.25">
      <c r="A771" s="17"/>
    </row>
    <row r="772" spans="1:1" ht="14.25" customHeight="1" x14ac:dyDescent="0.25">
      <c r="A772" s="17"/>
    </row>
    <row r="773" spans="1:1" ht="14.25" customHeight="1" x14ac:dyDescent="0.25">
      <c r="A773" s="17"/>
    </row>
    <row r="774" spans="1:1" ht="14.25" customHeight="1" x14ac:dyDescent="0.25">
      <c r="A774" s="17"/>
    </row>
    <row r="775" spans="1:1" ht="14.25" customHeight="1" x14ac:dyDescent="0.25">
      <c r="A775" s="17"/>
    </row>
    <row r="776" spans="1:1" ht="14.25" customHeight="1" x14ac:dyDescent="0.25">
      <c r="A776" s="17"/>
    </row>
    <row r="777" spans="1:1" ht="14.25" customHeight="1" x14ac:dyDescent="0.25">
      <c r="A777" s="17"/>
    </row>
    <row r="778" spans="1:1" ht="14.25" customHeight="1" x14ac:dyDescent="0.25">
      <c r="A778" s="17"/>
    </row>
    <row r="779" spans="1:1" ht="14.25" customHeight="1" x14ac:dyDescent="0.25">
      <c r="A779" s="17"/>
    </row>
    <row r="780" spans="1:1" ht="14.25" customHeight="1" x14ac:dyDescent="0.25">
      <c r="A780" s="17"/>
    </row>
    <row r="781" spans="1:1" ht="14.25" customHeight="1" x14ac:dyDescent="0.25">
      <c r="A781" s="17"/>
    </row>
    <row r="782" spans="1:1" ht="14.25" customHeight="1" x14ac:dyDescent="0.25">
      <c r="A782" s="17"/>
    </row>
    <row r="783" spans="1:1" ht="14.25" customHeight="1" x14ac:dyDescent="0.25">
      <c r="A783" s="17"/>
    </row>
    <row r="784" spans="1:1" ht="14.25" customHeight="1" x14ac:dyDescent="0.25">
      <c r="A784" s="17"/>
    </row>
    <row r="785" spans="1:1" ht="14.25" customHeight="1" x14ac:dyDescent="0.25">
      <c r="A785" s="17"/>
    </row>
    <row r="786" spans="1:1" ht="14.25" customHeight="1" x14ac:dyDescent="0.25">
      <c r="A786" s="17"/>
    </row>
    <row r="787" spans="1:1" ht="14.25" customHeight="1" x14ac:dyDescent="0.25">
      <c r="A787" s="17"/>
    </row>
    <row r="788" spans="1:1" ht="14.25" customHeight="1" x14ac:dyDescent="0.25">
      <c r="A788" s="17"/>
    </row>
    <row r="789" spans="1:1" ht="14.25" customHeight="1" x14ac:dyDescent="0.25">
      <c r="A789" s="17"/>
    </row>
    <row r="790" spans="1:1" ht="14.25" customHeight="1" x14ac:dyDescent="0.25">
      <c r="A790" s="17"/>
    </row>
    <row r="791" spans="1:1" ht="14.25" customHeight="1" x14ac:dyDescent="0.25">
      <c r="A791" s="17"/>
    </row>
    <row r="792" spans="1:1" ht="14.25" customHeight="1" x14ac:dyDescent="0.25">
      <c r="A792" s="17"/>
    </row>
    <row r="793" spans="1:1" ht="14.25" customHeight="1" x14ac:dyDescent="0.25">
      <c r="A793" s="17"/>
    </row>
    <row r="794" spans="1:1" ht="14.25" customHeight="1" x14ac:dyDescent="0.25">
      <c r="A794" s="17"/>
    </row>
    <row r="795" spans="1:1" ht="14.25" customHeight="1" x14ac:dyDescent="0.25">
      <c r="A795" s="17"/>
    </row>
    <row r="796" spans="1:1" ht="14.25" customHeight="1" x14ac:dyDescent="0.25">
      <c r="A796" s="17"/>
    </row>
    <row r="797" spans="1:1" ht="14.25" customHeight="1" x14ac:dyDescent="0.25">
      <c r="A797" s="17"/>
    </row>
    <row r="798" spans="1:1" ht="14.25" customHeight="1" x14ac:dyDescent="0.25">
      <c r="A798" s="17"/>
    </row>
    <row r="799" spans="1:1" ht="14.25" customHeight="1" x14ac:dyDescent="0.25">
      <c r="A799" s="17"/>
    </row>
    <row r="800" spans="1:1" ht="14.25" customHeight="1" x14ac:dyDescent="0.25">
      <c r="A800" s="17"/>
    </row>
    <row r="801" spans="1:1" ht="14.25" customHeight="1" x14ac:dyDescent="0.25">
      <c r="A801" s="17"/>
    </row>
    <row r="802" spans="1:1" ht="14.25" customHeight="1" x14ac:dyDescent="0.25">
      <c r="A802" s="17"/>
    </row>
    <row r="803" spans="1:1" ht="14.25" customHeight="1" x14ac:dyDescent="0.25">
      <c r="A803" s="17"/>
    </row>
    <row r="804" spans="1:1" ht="14.25" customHeight="1" x14ac:dyDescent="0.25">
      <c r="A804" s="17"/>
    </row>
    <row r="805" spans="1:1" ht="14.25" customHeight="1" x14ac:dyDescent="0.25">
      <c r="A805" s="17"/>
    </row>
    <row r="806" spans="1:1" ht="14.25" customHeight="1" x14ac:dyDescent="0.25">
      <c r="A806" s="17"/>
    </row>
    <row r="807" spans="1:1" ht="14.25" customHeight="1" x14ac:dyDescent="0.25">
      <c r="A807" s="17"/>
    </row>
    <row r="808" spans="1:1" ht="14.25" customHeight="1" x14ac:dyDescent="0.25">
      <c r="A808" s="17"/>
    </row>
    <row r="809" spans="1:1" ht="14.25" customHeight="1" x14ac:dyDescent="0.25">
      <c r="A809" s="17"/>
    </row>
    <row r="810" spans="1:1" ht="14.25" customHeight="1" x14ac:dyDescent="0.25">
      <c r="A810" s="17"/>
    </row>
    <row r="811" spans="1:1" ht="14.25" customHeight="1" x14ac:dyDescent="0.25">
      <c r="A811" s="17"/>
    </row>
    <row r="812" spans="1:1" ht="14.25" customHeight="1" x14ac:dyDescent="0.25">
      <c r="A812" s="17"/>
    </row>
    <row r="813" spans="1:1" ht="14.25" customHeight="1" x14ac:dyDescent="0.25">
      <c r="A813" s="17"/>
    </row>
    <row r="814" spans="1:1" ht="14.25" customHeight="1" x14ac:dyDescent="0.25">
      <c r="A814" s="17"/>
    </row>
    <row r="815" spans="1:1" ht="14.25" customHeight="1" x14ac:dyDescent="0.25">
      <c r="A815" s="17"/>
    </row>
    <row r="816" spans="1:1" ht="14.25" customHeight="1" x14ac:dyDescent="0.25">
      <c r="A816" s="17"/>
    </row>
    <row r="817" spans="1:1" ht="14.25" customHeight="1" x14ac:dyDescent="0.25">
      <c r="A817" s="17"/>
    </row>
    <row r="818" spans="1:1" ht="14.25" customHeight="1" x14ac:dyDescent="0.25">
      <c r="A818" s="17"/>
    </row>
    <row r="819" spans="1:1" ht="14.25" customHeight="1" x14ac:dyDescent="0.25">
      <c r="A819" s="17"/>
    </row>
    <row r="820" spans="1:1" ht="14.25" customHeight="1" x14ac:dyDescent="0.25">
      <c r="A820" s="17"/>
    </row>
    <row r="821" spans="1:1" ht="14.25" customHeight="1" x14ac:dyDescent="0.25">
      <c r="A821" s="17"/>
    </row>
    <row r="822" spans="1:1" ht="14.25" customHeight="1" x14ac:dyDescent="0.25">
      <c r="A822" s="17"/>
    </row>
    <row r="823" spans="1:1" ht="14.25" customHeight="1" x14ac:dyDescent="0.25">
      <c r="A823" s="17"/>
    </row>
    <row r="824" spans="1:1" ht="14.25" customHeight="1" x14ac:dyDescent="0.25">
      <c r="A824" s="17"/>
    </row>
    <row r="825" spans="1:1" ht="14.25" customHeight="1" x14ac:dyDescent="0.25">
      <c r="A825" s="17"/>
    </row>
    <row r="826" spans="1:1" ht="14.25" customHeight="1" x14ac:dyDescent="0.25">
      <c r="A826" s="17"/>
    </row>
    <row r="827" spans="1:1" ht="14.25" customHeight="1" x14ac:dyDescent="0.25">
      <c r="A827" s="17"/>
    </row>
    <row r="828" spans="1:1" ht="14.25" customHeight="1" x14ac:dyDescent="0.25">
      <c r="A828" s="17"/>
    </row>
    <row r="829" spans="1:1" ht="14.25" customHeight="1" x14ac:dyDescent="0.25">
      <c r="A829" s="17"/>
    </row>
    <row r="830" spans="1:1" ht="14.25" customHeight="1" x14ac:dyDescent="0.25">
      <c r="A830" s="17"/>
    </row>
    <row r="831" spans="1:1" ht="14.25" customHeight="1" x14ac:dyDescent="0.25">
      <c r="A831" s="17"/>
    </row>
    <row r="832" spans="1:1" ht="14.25" customHeight="1" x14ac:dyDescent="0.25">
      <c r="A832" s="17"/>
    </row>
    <row r="833" spans="1:1" ht="14.25" customHeight="1" x14ac:dyDescent="0.25">
      <c r="A833" s="17"/>
    </row>
    <row r="834" spans="1:1" ht="14.25" customHeight="1" x14ac:dyDescent="0.25">
      <c r="A834" s="17"/>
    </row>
    <row r="835" spans="1:1" ht="14.25" customHeight="1" x14ac:dyDescent="0.25">
      <c r="A835" s="17"/>
    </row>
    <row r="836" spans="1:1" ht="14.25" customHeight="1" x14ac:dyDescent="0.25">
      <c r="A836" s="17"/>
    </row>
    <row r="837" spans="1:1" ht="14.25" customHeight="1" x14ac:dyDescent="0.25">
      <c r="A837" s="17"/>
    </row>
    <row r="838" spans="1:1" ht="14.25" customHeight="1" x14ac:dyDescent="0.25">
      <c r="A838" s="17"/>
    </row>
    <row r="839" spans="1:1" ht="14.25" customHeight="1" x14ac:dyDescent="0.25">
      <c r="A839" s="17"/>
    </row>
    <row r="840" spans="1:1" ht="14.25" customHeight="1" x14ac:dyDescent="0.25">
      <c r="A840" s="17"/>
    </row>
    <row r="841" spans="1:1" ht="14.25" customHeight="1" x14ac:dyDescent="0.25">
      <c r="A841" s="17"/>
    </row>
    <row r="842" spans="1:1" ht="14.25" customHeight="1" x14ac:dyDescent="0.25">
      <c r="A842" s="17"/>
    </row>
    <row r="843" spans="1:1" ht="14.25" customHeight="1" x14ac:dyDescent="0.25">
      <c r="A843" s="17"/>
    </row>
    <row r="844" spans="1:1" ht="14.25" customHeight="1" x14ac:dyDescent="0.25">
      <c r="A844" s="17"/>
    </row>
    <row r="845" spans="1:1" ht="14.25" customHeight="1" x14ac:dyDescent="0.25">
      <c r="A845" s="17"/>
    </row>
    <row r="846" spans="1:1" ht="14.25" customHeight="1" x14ac:dyDescent="0.25">
      <c r="A846" s="17"/>
    </row>
    <row r="847" spans="1:1" ht="14.25" customHeight="1" x14ac:dyDescent="0.25">
      <c r="A847" s="17"/>
    </row>
    <row r="848" spans="1:1" ht="14.25" customHeight="1" x14ac:dyDescent="0.25">
      <c r="A848" s="17"/>
    </row>
    <row r="849" spans="1:1" ht="14.25" customHeight="1" x14ac:dyDescent="0.25">
      <c r="A849" s="17"/>
    </row>
    <row r="850" spans="1:1" ht="14.25" customHeight="1" x14ac:dyDescent="0.25">
      <c r="A850" s="17"/>
    </row>
    <row r="851" spans="1:1" ht="14.25" customHeight="1" x14ac:dyDescent="0.25">
      <c r="A851" s="17"/>
    </row>
    <row r="852" spans="1:1" ht="14.25" customHeight="1" x14ac:dyDescent="0.25">
      <c r="A852" s="17"/>
    </row>
    <row r="853" spans="1:1" ht="14.25" customHeight="1" x14ac:dyDescent="0.25">
      <c r="A853" s="17"/>
    </row>
    <row r="854" spans="1:1" ht="14.25" customHeight="1" x14ac:dyDescent="0.25">
      <c r="A854" s="17"/>
    </row>
    <row r="855" spans="1:1" ht="14.25" customHeight="1" x14ac:dyDescent="0.25">
      <c r="A855" s="17"/>
    </row>
    <row r="856" spans="1:1" ht="14.25" customHeight="1" x14ac:dyDescent="0.25">
      <c r="A856" s="17"/>
    </row>
    <row r="857" spans="1:1" ht="14.25" customHeight="1" x14ac:dyDescent="0.25">
      <c r="A857" s="17"/>
    </row>
    <row r="858" spans="1:1" ht="14.25" customHeight="1" x14ac:dyDescent="0.25">
      <c r="A858" s="17"/>
    </row>
    <row r="859" spans="1:1" ht="14.25" customHeight="1" x14ac:dyDescent="0.25">
      <c r="A859" s="17"/>
    </row>
    <row r="860" spans="1:1" ht="14.25" customHeight="1" x14ac:dyDescent="0.25">
      <c r="A860" s="17"/>
    </row>
    <row r="861" spans="1:1" ht="14.25" customHeight="1" x14ac:dyDescent="0.25">
      <c r="A861" s="17"/>
    </row>
    <row r="862" spans="1:1" ht="14.25" customHeight="1" x14ac:dyDescent="0.25">
      <c r="A862" s="17"/>
    </row>
    <row r="863" spans="1:1" ht="14.25" customHeight="1" x14ac:dyDescent="0.25">
      <c r="A863" s="17"/>
    </row>
    <row r="864" spans="1:1" ht="14.25" customHeight="1" x14ac:dyDescent="0.25">
      <c r="A864" s="17"/>
    </row>
    <row r="865" spans="1:1" ht="14.25" customHeight="1" x14ac:dyDescent="0.25">
      <c r="A865" s="17"/>
    </row>
    <row r="866" spans="1:1" ht="14.25" customHeight="1" x14ac:dyDescent="0.25">
      <c r="A866" s="17"/>
    </row>
    <row r="867" spans="1:1" ht="14.25" customHeight="1" x14ac:dyDescent="0.25">
      <c r="A867" s="17"/>
    </row>
    <row r="868" spans="1:1" ht="14.25" customHeight="1" x14ac:dyDescent="0.25">
      <c r="A868" s="17"/>
    </row>
    <row r="869" spans="1:1" ht="14.25" customHeight="1" x14ac:dyDescent="0.25">
      <c r="A869" s="17"/>
    </row>
    <row r="870" spans="1:1" ht="14.25" customHeight="1" x14ac:dyDescent="0.25">
      <c r="A870" s="17"/>
    </row>
    <row r="871" spans="1:1" ht="14.25" customHeight="1" x14ac:dyDescent="0.25">
      <c r="A871" s="17"/>
    </row>
    <row r="872" spans="1:1" ht="14.25" customHeight="1" x14ac:dyDescent="0.25">
      <c r="A872" s="17"/>
    </row>
    <row r="873" spans="1:1" ht="14.25" customHeight="1" x14ac:dyDescent="0.25">
      <c r="A873" s="17"/>
    </row>
    <row r="874" spans="1:1" ht="14.25" customHeight="1" x14ac:dyDescent="0.25">
      <c r="A874" s="17"/>
    </row>
    <row r="875" spans="1:1" ht="14.25" customHeight="1" x14ac:dyDescent="0.25">
      <c r="A875" s="17"/>
    </row>
    <row r="876" spans="1:1" ht="14.25" customHeight="1" x14ac:dyDescent="0.25">
      <c r="A876" s="17"/>
    </row>
    <row r="877" spans="1:1" ht="14.25" customHeight="1" x14ac:dyDescent="0.25">
      <c r="A877" s="17"/>
    </row>
    <row r="878" spans="1:1" ht="14.25" customHeight="1" x14ac:dyDescent="0.25">
      <c r="A878" s="17"/>
    </row>
    <row r="879" spans="1:1" ht="14.25" customHeight="1" x14ac:dyDescent="0.25">
      <c r="A879" s="17"/>
    </row>
    <row r="880" spans="1:1" ht="14.25" customHeight="1" x14ac:dyDescent="0.25">
      <c r="A880" s="17"/>
    </row>
    <row r="881" spans="1:1" ht="14.25" customHeight="1" x14ac:dyDescent="0.25">
      <c r="A881" s="17"/>
    </row>
    <row r="882" spans="1:1" ht="14.25" customHeight="1" x14ac:dyDescent="0.25">
      <c r="A882" s="17"/>
    </row>
    <row r="883" spans="1:1" ht="14.25" customHeight="1" x14ac:dyDescent="0.25">
      <c r="A883" s="17"/>
    </row>
    <row r="884" spans="1:1" ht="14.25" customHeight="1" x14ac:dyDescent="0.25">
      <c r="A884" s="17"/>
    </row>
    <row r="885" spans="1:1" ht="14.25" customHeight="1" x14ac:dyDescent="0.25">
      <c r="A885" s="17"/>
    </row>
    <row r="886" spans="1:1" ht="14.25" customHeight="1" x14ac:dyDescent="0.25">
      <c r="A886" s="17"/>
    </row>
    <row r="887" spans="1:1" ht="14.25" customHeight="1" x14ac:dyDescent="0.25">
      <c r="A887" s="17"/>
    </row>
    <row r="888" spans="1:1" ht="14.25" customHeight="1" x14ac:dyDescent="0.25">
      <c r="A888" s="17"/>
    </row>
    <row r="889" spans="1:1" ht="14.25" customHeight="1" x14ac:dyDescent="0.25">
      <c r="A889" s="17"/>
    </row>
    <row r="890" spans="1:1" ht="14.25" customHeight="1" x14ac:dyDescent="0.25">
      <c r="A890" s="17"/>
    </row>
    <row r="891" spans="1:1" ht="14.25" customHeight="1" x14ac:dyDescent="0.25">
      <c r="A891" s="17"/>
    </row>
    <row r="892" spans="1:1" ht="14.25" customHeight="1" x14ac:dyDescent="0.25">
      <c r="A892" s="17"/>
    </row>
    <row r="893" spans="1:1" ht="14.25" customHeight="1" x14ac:dyDescent="0.25">
      <c r="A893" s="17"/>
    </row>
    <row r="894" spans="1:1" ht="14.25" customHeight="1" x14ac:dyDescent="0.25">
      <c r="A894" s="17"/>
    </row>
    <row r="895" spans="1:1" ht="14.25" customHeight="1" x14ac:dyDescent="0.25">
      <c r="A895" s="17"/>
    </row>
    <row r="896" spans="1:1" ht="14.25" customHeight="1" x14ac:dyDescent="0.25">
      <c r="A896" s="17"/>
    </row>
    <row r="897" spans="1:1" ht="14.25" customHeight="1" x14ac:dyDescent="0.25">
      <c r="A897" s="17"/>
    </row>
    <row r="898" spans="1:1" ht="14.25" customHeight="1" x14ac:dyDescent="0.25">
      <c r="A898" s="17"/>
    </row>
    <row r="899" spans="1:1" ht="14.25" customHeight="1" x14ac:dyDescent="0.25">
      <c r="A899" s="17"/>
    </row>
    <row r="900" spans="1:1" ht="14.25" customHeight="1" x14ac:dyDescent="0.25">
      <c r="A900" s="17"/>
    </row>
    <row r="901" spans="1:1" ht="14.25" customHeight="1" x14ac:dyDescent="0.25">
      <c r="A901" s="17"/>
    </row>
    <row r="902" spans="1:1" ht="14.25" customHeight="1" x14ac:dyDescent="0.25">
      <c r="A902" s="17"/>
    </row>
    <row r="903" spans="1:1" ht="14.25" customHeight="1" x14ac:dyDescent="0.25">
      <c r="A903" s="17"/>
    </row>
    <row r="904" spans="1:1" ht="14.25" customHeight="1" x14ac:dyDescent="0.25">
      <c r="A904" s="17"/>
    </row>
    <row r="905" spans="1:1" ht="14.25" customHeight="1" x14ac:dyDescent="0.25">
      <c r="A905" s="17"/>
    </row>
    <row r="906" spans="1:1" ht="14.25" customHeight="1" x14ac:dyDescent="0.25">
      <c r="A906" s="17"/>
    </row>
    <row r="907" spans="1:1" ht="14.25" customHeight="1" x14ac:dyDescent="0.25">
      <c r="A907" s="17"/>
    </row>
    <row r="908" spans="1:1" ht="14.25" customHeight="1" x14ac:dyDescent="0.25">
      <c r="A908" s="17"/>
    </row>
    <row r="909" spans="1:1" ht="14.25" customHeight="1" x14ac:dyDescent="0.25">
      <c r="A909" s="17"/>
    </row>
    <row r="910" spans="1:1" ht="14.25" customHeight="1" x14ac:dyDescent="0.25">
      <c r="A910" s="17"/>
    </row>
    <row r="911" spans="1:1" ht="14.25" customHeight="1" x14ac:dyDescent="0.25">
      <c r="A911" s="17"/>
    </row>
    <row r="912" spans="1:1" ht="14.25" customHeight="1" x14ac:dyDescent="0.25">
      <c r="A912" s="17"/>
    </row>
    <row r="913" spans="1:1" ht="14.25" customHeight="1" x14ac:dyDescent="0.25">
      <c r="A913" s="17"/>
    </row>
    <row r="914" spans="1:1" ht="14.25" customHeight="1" x14ac:dyDescent="0.25">
      <c r="A914" s="17"/>
    </row>
    <row r="915" spans="1:1" ht="14.25" customHeight="1" x14ac:dyDescent="0.25">
      <c r="A915" s="17"/>
    </row>
    <row r="916" spans="1:1" ht="14.25" customHeight="1" x14ac:dyDescent="0.25">
      <c r="A916" s="17"/>
    </row>
    <row r="917" spans="1:1" ht="14.25" customHeight="1" x14ac:dyDescent="0.25">
      <c r="A917" s="17"/>
    </row>
    <row r="918" spans="1:1" ht="14.25" customHeight="1" x14ac:dyDescent="0.25">
      <c r="A918" s="17"/>
    </row>
    <row r="919" spans="1:1" ht="14.25" customHeight="1" x14ac:dyDescent="0.25">
      <c r="A919" s="17"/>
    </row>
    <row r="920" spans="1:1" ht="14.25" customHeight="1" x14ac:dyDescent="0.25">
      <c r="A920" s="17"/>
    </row>
    <row r="921" spans="1:1" ht="14.25" customHeight="1" x14ac:dyDescent="0.25">
      <c r="A921" s="17"/>
    </row>
    <row r="922" spans="1:1" ht="14.25" customHeight="1" x14ac:dyDescent="0.25">
      <c r="A922" s="17"/>
    </row>
    <row r="923" spans="1:1" ht="14.25" customHeight="1" x14ac:dyDescent="0.25">
      <c r="A923" s="17"/>
    </row>
    <row r="924" spans="1:1" ht="14.25" customHeight="1" x14ac:dyDescent="0.25">
      <c r="A924" s="17"/>
    </row>
    <row r="925" spans="1:1" ht="14.25" customHeight="1" x14ac:dyDescent="0.25">
      <c r="A925" s="17"/>
    </row>
    <row r="926" spans="1:1" ht="14.25" customHeight="1" x14ac:dyDescent="0.25">
      <c r="A926" s="17"/>
    </row>
    <row r="927" spans="1:1" ht="14.25" customHeight="1" x14ac:dyDescent="0.25">
      <c r="A927" s="17"/>
    </row>
    <row r="928" spans="1:1" ht="14.25" customHeight="1" x14ac:dyDescent="0.25">
      <c r="A928" s="17"/>
    </row>
    <row r="929" spans="1:1" ht="14.25" customHeight="1" x14ac:dyDescent="0.25">
      <c r="A929" s="17"/>
    </row>
    <row r="930" spans="1:1" ht="14.25" customHeight="1" x14ac:dyDescent="0.25">
      <c r="A930" s="17"/>
    </row>
    <row r="931" spans="1:1" ht="14.25" customHeight="1" x14ac:dyDescent="0.25">
      <c r="A931" s="17"/>
    </row>
    <row r="932" spans="1:1" ht="14.25" customHeight="1" x14ac:dyDescent="0.25">
      <c r="A932" s="17"/>
    </row>
    <row r="933" spans="1:1" ht="14.25" customHeight="1" x14ac:dyDescent="0.25">
      <c r="A933" s="17"/>
    </row>
    <row r="934" spans="1:1" ht="14.25" customHeight="1" x14ac:dyDescent="0.25">
      <c r="A934" s="17"/>
    </row>
    <row r="935" spans="1:1" ht="14.25" customHeight="1" x14ac:dyDescent="0.25">
      <c r="A935" s="17"/>
    </row>
    <row r="936" spans="1:1" ht="14.25" customHeight="1" x14ac:dyDescent="0.25">
      <c r="A936" s="17"/>
    </row>
    <row r="937" spans="1:1" ht="14.25" customHeight="1" x14ac:dyDescent="0.25">
      <c r="A937" s="17"/>
    </row>
    <row r="938" spans="1:1" ht="14.25" customHeight="1" x14ac:dyDescent="0.25">
      <c r="A938" s="17"/>
    </row>
    <row r="939" spans="1:1" ht="14.25" customHeight="1" x14ac:dyDescent="0.25">
      <c r="A939" s="17"/>
    </row>
    <row r="940" spans="1:1" ht="14.25" customHeight="1" x14ac:dyDescent="0.25">
      <c r="A940" s="17"/>
    </row>
    <row r="941" spans="1:1" ht="14.25" customHeight="1" x14ac:dyDescent="0.25">
      <c r="A941" s="17"/>
    </row>
    <row r="942" spans="1:1" ht="14.25" customHeight="1" x14ac:dyDescent="0.25">
      <c r="A942" s="17"/>
    </row>
    <row r="943" spans="1:1" ht="14.25" customHeight="1" x14ac:dyDescent="0.25">
      <c r="A943" s="17"/>
    </row>
    <row r="944" spans="1:1" ht="14.25" customHeight="1" x14ac:dyDescent="0.25">
      <c r="A944" s="17"/>
    </row>
    <row r="945" spans="1:1" ht="14.25" customHeight="1" x14ac:dyDescent="0.25">
      <c r="A945" s="17"/>
    </row>
    <row r="946" spans="1:1" ht="14.25" customHeight="1" x14ac:dyDescent="0.25">
      <c r="A946" s="17"/>
    </row>
    <row r="947" spans="1:1" ht="14.25" customHeight="1" x14ac:dyDescent="0.25">
      <c r="A947" s="17"/>
    </row>
    <row r="948" spans="1:1" ht="14.25" customHeight="1" x14ac:dyDescent="0.25">
      <c r="A948" s="17"/>
    </row>
    <row r="949" spans="1:1" ht="14.25" customHeight="1" x14ac:dyDescent="0.25">
      <c r="A949" s="17"/>
    </row>
    <row r="950" spans="1:1" ht="14.25" customHeight="1" x14ac:dyDescent="0.25">
      <c r="A950" s="17"/>
    </row>
    <row r="951" spans="1:1" ht="14.25" customHeight="1" x14ac:dyDescent="0.25">
      <c r="A951" s="17"/>
    </row>
    <row r="952" spans="1:1" ht="14.25" customHeight="1" x14ac:dyDescent="0.25">
      <c r="A952" s="17"/>
    </row>
    <row r="953" spans="1:1" ht="14.25" customHeight="1" x14ac:dyDescent="0.25">
      <c r="A953" s="17"/>
    </row>
    <row r="954" spans="1:1" ht="14.25" customHeight="1" x14ac:dyDescent="0.25">
      <c r="A954" s="17"/>
    </row>
    <row r="955" spans="1:1" ht="14.25" customHeight="1" x14ac:dyDescent="0.25">
      <c r="A955" s="17"/>
    </row>
    <row r="956" spans="1:1" ht="14.25" customHeight="1" x14ac:dyDescent="0.25">
      <c r="A956" s="17"/>
    </row>
    <row r="957" spans="1:1" ht="14.25" customHeight="1" x14ac:dyDescent="0.25">
      <c r="A957" s="17"/>
    </row>
    <row r="958" spans="1:1" ht="14.25" customHeight="1" x14ac:dyDescent="0.25">
      <c r="A958" s="17"/>
    </row>
    <row r="959" spans="1:1" ht="14.25" customHeight="1" x14ac:dyDescent="0.25">
      <c r="A959" s="17"/>
    </row>
    <row r="960" spans="1:1" ht="14.25" customHeight="1" x14ac:dyDescent="0.25">
      <c r="A960" s="17"/>
    </row>
    <row r="961" spans="1:1" ht="14.25" customHeight="1" x14ac:dyDescent="0.25">
      <c r="A961" s="17"/>
    </row>
    <row r="962" spans="1:1" ht="14.25" customHeight="1" x14ac:dyDescent="0.25">
      <c r="A962" s="17"/>
    </row>
    <row r="963" spans="1:1" ht="14.25" customHeight="1" x14ac:dyDescent="0.25">
      <c r="A963" s="17"/>
    </row>
    <row r="964" spans="1:1" ht="14.25" customHeight="1" x14ac:dyDescent="0.25">
      <c r="A964" s="17"/>
    </row>
    <row r="965" spans="1:1" ht="14.25" customHeight="1" x14ac:dyDescent="0.25">
      <c r="A965" s="17"/>
    </row>
    <row r="966" spans="1:1" ht="14.25" customHeight="1" x14ac:dyDescent="0.25">
      <c r="A966" s="17"/>
    </row>
    <row r="967" spans="1:1" ht="14.25" customHeight="1" x14ac:dyDescent="0.25">
      <c r="A967" s="17"/>
    </row>
    <row r="968" spans="1:1" ht="14.25" customHeight="1" x14ac:dyDescent="0.25">
      <c r="A968" s="17"/>
    </row>
    <row r="969" spans="1:1" ht="14.25" customHeight="1" x14ac:dyDescent="0.25">
      <c r="A969" s="17"/>
    </row>
    <row r="970" spans="1:1" ht="14.25" customHeight="1" x14ac:dyDescent="0.25">
      <c r="A970" s="17"/>
    </row>
    <row r="971" spans="1:1" ht="14.25" customHeight="1" x14ac:dyDescent="0.25">
      <c r="A971" s="17"/>
    </row>
    <row r="972" spans="1:1" ht="14.25" customHeight="1" x14ac:dyDescent="0.25">
      <c r="A972" s="17"/>
    </row>
    <row r="973" spans="1:1" ht="14.25" customHeight="1" x14ac:dyDescent="0.25">
      <c r="A973" s="17"/>
    </row>
    <row r="974" spans="1:1" ht="14.25" customHeight="1" x14ac:dyDescent="0.25">
      <c r="A974" s="17"/>
    </row>
    <row r="975" spans="1:1" ht="14.25" customHeight="1" x14ac:dyDescent="0.25">
      <c r="A975" s="17"/>
    </row>
    <row r="976" spans="1:1" ht="14.25" customHeight="1" x14ac:dyDescent="0.25">
      <c r="A976" s="17"/>
    </row>
    <row r="977" spans="1:1" ht="14.25" customHeight="1" x14ac:dyDescent="0.25">
      <c r="A977" s="17"/>
    </row>
    <row r="978" spans="1:1" ht="14.25" customHeight="1" x14ac:dyDescent="0.25">
      <c r="A978" s="17"/>
    </row>
    <row r="979" spans="1:1" ht="14.25" customHeight="1" x14ac:dyDescent="0.25">
      <c r="A979" s="17"/>
    </row>
    <row r="980" spans="1:1" ht="14.25" customHeight="1" x14ac:dyDescent="0.25">
      <c r="A980" s="17"/>
    </row>
    <row r="981" spans="1:1" ht="14.25" customHeight="1" x14ac:dyDescent="0.25">
      <c r="A981" s="17"/>
    </row>
    <row r="982" spans="1:1" ht="14.25" customHeight="1" x14ac:dyDescent="0.25">
      <c r="A982" s="17"/>
    </row>
    <row r="983" spans="1:1" ht="14.25" customHeight="1" x14ac:dyDescent="0.25">
      <c r="A983" s="17"/>
    </row>
    <row r="984" spans="1:1" ht="14.25" customHeight="1" x14ac:dyDescent="0.25">
      <c r="A984" s="17"/>
    </row>
    <row r="985" spans="1:1" ht="14.25" customHeight="1" x14ac:dyDescent="0.25">
      <c r="A985" s="17"/>
    </row>
    <row r="986" spans="1:1" ht="14.25" customHeight="1" x14ac:dyDescent="0.25">
      <c r="A986" s="17"/>
    </row>
    <row r="987" spans="1:1" ht="14.25" customHeight="1" x14ac:dyDescent="0.25">
      <c r="A987" s="17"/>
    </row>
    <row r="988" spans="1:1" ht="14.25" customHeight="1" x14ac:dyDescent="0.25">
      <c r="A988" s="17"/>
    </row>
    <row r="989" spans="1:1" ht="14.25" customHeight="1" x14ac:dyDescent="0.25">
      <c r="A989" s="17"/>
    </row>
    <row r="990" spans="1:1" ht="14.25" customHeight="1" x14ac:dyDescent="0.25">
      <c r="A990" s="17"/>
    </row>
    <row r="991" spans="1:1" ht="14.25" customHeight="1" x14ac:dyDescent="0.25">
      <c r="A991" s="17"/>
    </row>
    <row r="992" spans="1:1" ht="14.25" customHeight="1" x14ac:dyDescent="0.25">
      <c r="A992" s="17"/>
    </row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2">
    <mergeCell ref="B1:I1"/>
    <mergeCell ref="B20:I20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1000"/>
  <sheetViews>
    <sheetView workbookViewId="0"/>
  </sheetViews>
  <sheetFormatPr defaultColWidth="12.625" defaultRowHeight="15" customHeight="1" x14ac:dyDescent="0.2"/>
  <cols>
    <col min="1" max="1" width="16.375" customWidth="1"/>
    <col min="2" max="5" width="7.625" customWidth="1"/>
    <col min="6" max="6" width="9.375" customWidth="1"/>
    <col min="7" max="7" width="7.625" customWidth="1"/>
    <col min="8" max="8" width="9" customWidth="1"/>
    <col min="9" max="26" width="7.625" customWidth="1"/>
  </cols>
  <sheetData>
    <row r="1" spans="1:13" ht="14.25" customHeight="1" x14ac:dyDescent="0.25">
      <c r="B1" s="46">
        <v>2019</v>
      </c>
      <c r="C1" s="42"/>
      <c r="D1" s="42"/>
      <c r="E1" s="42"/>
      <c r="F1" s="42"/>
      <c r="G1" s="42"/>
      <c r="H1" s="42"/>
      <c r="I1" s="42"/>
    </row>
    <row r="2" spans="1:13" ht="14.25" customHeight="1" x14ac:dyDescent="0.25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18" t="s">
        <v>25</v>
      </c>
      <c r="J2" s="5" t="s">
        <v>26</v>
      </c>
    </row>
    <row r="3" spans="1:13" ht="14.25" customHeight="1" x14ac:dyDescent="0.25">
      <c r="A3" s="8" t="s">
        <v>16</v>
      </c>
      <c r="B3" s="8">
        <v>4</v>
      </c>
      <c r="C3" s="8">
        <v>6</v>
      </c>
      <c r="D3" s="8">
        <v>5</v>
      </c>
      <c r="E3" s="8">
        <v>6</v>
      </c>
      <c r="F3" s="8">
        <v>9</v>
      </c>
      <c r="J3" s="8">
        <f t="shared" ref="J3:J11" si="0">SUM(B3:I3)</f>
        <v>30</v>
      </c>
      <c r="L3" s="8" t="s">
        <v>66</v>
      </c>
    </row>
    <row r="4" spans="1:13" ht="14.25" customHeight="1" x14ac:dyDescent="0.25">
      <c r="A4" s="8" t="s">
        <v>27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J4" s="8">
        <f t="shared" si="0"/>
        <v>1</v>
      </c>
      <c r="L4" s="8" t="s">
        <v>67</v>
      </c>
    </row>
    <row r="5" spans="1:13" ht="14.25" customHeight="1" x14ac:dyDescent="0.25">
      <c r="A5" s="5" t="s">
        <v>29</v>
      </c>
      <c r="B5" s="8">
        <v>3</v>
      </c>
      <c r="C5" s="8">
        <v>0</v>
      </c>
      <c r="D5" s="8">
        <v>2</v>
      </c>
      <c r="E5" s="8">
        <v>3</v>
      </c>
      <c r="F5" s="8">
        <v>1</v>
      </c>
      <c r="J5" s="8">
        <f t="shared" si="0"/>
        <v>9</v>
      </c>
    </row>
    <row r="6" spans="1:13" ht="14.25" customHeight="1" x14ac:dyDescent="0.25">
      <c r="A6" s="8" t="s">
        <v>30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J6" s="8">
        <f t="shared" si="0"/>
        <v>2</v>
      </c>
    </row>
    <row r="7" spans="1:13" ht="14.25" customHeight="1" x14ac:dyDescent="0.25">
      <c r="A7" s="8" t="s">
        <v>32</v>
      </c>
      <c r="B7" s="8">
        <v>1</v>
      </c>
      <c r="C7" s="8">
        <v>1</v>
      </c>
      <c r="D7" s="8">
        <v>6</v>
      </c>
      <c r="E7" s="8">
        <v>3</v>
      </c>
      <c r="F7" s="8">
        <v>0</v>
      </c>
      <c r="J7" s="8">
        <f t="shared" si="0"/>
        <v>11</v>
      </c>
    </row>
    <row r="8" spans="1:13" ht="14.25" customHeight="1" x14ac:dyDescent="0.25">
      <c r="A8" s="8" t="s">
        <v>33</v>
      </c>
      <c r="B8" s="8">
        <v>1</v>
      </c>
      <c r="C8" s="8">
        <v>1</v>
      </c>
      <c r="D8" s="8">
        <v>4</v>
      </c>
      <c r="E8" s="8">
        <v>2</v>
      </c>
      <c r="F8" s="8">
        <v>2</v>
      </c>
      <c r="J8" s="8">
        <f t="shared" si="0"/>
        <v>10</v>
      </c>
    </row>
    <row r="9" spans="1:13" ht="14.25" customHeight="1" x14ac:dyDescent="0.25">
      <c r="A9" s="8" t="s">
        <v>56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J9" s="8">
        <f t="shared" si="0"/>
        <v>4</v>
      </c>
      <c r="M9" s="8" t="s">
        <v>68</v>
      </c>
    </row>
    <row r="10" spans="1:13" ht="14.25" customHeight="1" x14ac:dyDescent="0.25">
      <c r="A10" s="8" t="s">
        <v>54</v>
      </c>
      <c r="B10" s="8">
        <v>0</v>
      </c>
      <c r="C10" s="8">
        <v>5</v>
      </c>
      <c r="D10" s="8">
        <v>26</v>
      </c>
      <c r="E10" s="8">
        <v>37</v>
      </c>
      <c r="F10" s="8">
        <v>28</v>
      </c>
      <c r="J10" s="8">
        <f t="shared" si="0"/>
        <v>96</v>
      </c>
      <c r="M10" s="8" t="s">
        <v>69</v>
      </c>
    </row>
    <row r="11" spans="1:13" ht="14.25" customHeight="1" x14ac:dyDescent="0.25">
      <c r="A11" s="8" t="s">
        <v>70</v>
      </c>
      <c r="B11" s="8">
        <v>0</v>
      </c>
      <c r="C11" s="8">
        <v>0</v>
      </c>
      <c r="D11" s="8">
        <v>0</v>
      </c>
      <c r="E11" s="8">
        <v>0</v>
      </c>
      <c r="F11" s="8">
        <v>1</v>
      </c>
      <c r="J11" s="8">
        <f t="shared" si="0"/>
        <v>1</v>
      </c>
    </row>
    <row r="12" spans="1:13" ht="14.25" customHeight="1" x14ac:dyDescent="0.2"/>
    <row r="13" spans="1:13" ht="14.25" customHeight="1" x14ac:dyDescent="0.25">
      <c r="A13" s="8" t="s">
        <v>39</v>
      </c>
      <c r="B13" s="8">
        <v>13</v>
      </c>
      <c r="C13" s="8">
        <v>15</v>
      </c>
      <c r="D13" s="8">
        <v>18</v>
      </c>
      <c r="E13" s="8">
        <f t="shared" ref="E13:F13" si="1">SUM(E3:E11)</f>
        <v>52</v>
      </c>
      <c r="F13" s="8">
        <f t="shared" si="1"/>
        <v>42</v>
      </c>
      <c r="J13" s="8">
        <f>SUM(J3:J11)</f>
        <v>164</v>
      </c>
    </row>
    <row r="14" spans="1:13" ht="14.25" customHeight="1" x14ac:dyDescent="0.25">
      <c r="A14" s="8" t="s">
        <v>41</v>
      </c>
      <c r="B14" s="8">
        <v>27</v>
      </c>
      <c r="C14" s="8">
        <v>30</v>
      </c>
      <c r="D14" s="8">
        <v>31</v>
      </c>
      <c r="E14" s="8">
        <v>31</v>
      </c>
      <c r="F14" s="8">
        <v>19</v>
      </c>
    </row>
    <row r="15" spans="1:13" ht="14.25" customHeight="1" x14ac:dyDescent="0.25">
      <c r="D15" s="8" t="s">
        <v>71</v>
      </c>
    </row>
    <row r="16" spans="1:13" ht="14.25" customHeight="1" x14ac:dyDescent="0.25">
      <c r="D16" s="8">
        <v>51</v>
      </c>
      <c r="E16" s="8">
        <v>586</v>
      </c>
      <c r="F16" s="8">
        <v>4</v>
      </c>
    </row>
    <row r="17" spans="1:11" ht="14.25" customHeight="1" x14ac:dyDescent="0.25">
      <c r="D17" s="8">
        <v>513</v>
      </c>
      <c r="E17" s="8">
        <v>217</v>
      </c>
      <c r="F17" s="8">
        <v>402</v>
      </c>
    </row>
    <row r="18" spans="1:11" ht="14.25" customHeight="1" x14ac:dyDescent="0.25">
      <c r="D18" s="8">
        <v>43</v>
      </c>
      <c r="E18" s="8">
        <v>418</v>
      </c>
      <c r="F18" s="8">
        <v>615</v>
      </c>
    </row>
    <row r="19" spans="1:11" ht="14.25" customHeight="1" x14ac:dyDescent="0.25">
      <c r="D19" s="8">
        <v>44</v>
      </c>
      <c r="E19" s="8">
        <v>632</v>
      </c>
      <c r="F19" s="8">
        <v>127</v>
      </c>
    </row>
    <row r="20" spans="1:11" ht="14.25" customHeight="1" x14ac:dyDescent="0.25">
      <c r="D20" s="8">
        <v>612</v>
      </c>
      <c r="E20" s="8">
        <v>1036</v>
      </c>
      <c r="F20" s="8">
        <v>71</v>
      </c>
    </row>
    <row r="21" spans="1:11" ht="14.25" customHeight="1" x14ac:dyDescent="0.25">
      <c r="D21" s="8">
        <v>847</v>
      </c>
      <c r="E21" s="8">
        <v>102</v>
      </c>
      <c r="F21" s="8">
        <v>77</v>
      </c>
    </row>
    <row r="22" spans="1:11" ht="14.25" customHeight="1" x14ac:dyDescent="0.25">
      <c r="E22" s="8">
        <v>229</v>
      </c>
    </row>
    <row r="23" spans="1:11" ht="14.25" customHeight="1" x14ac:dyDescent="0.2"/>
    <row r="24" spans="1:11" ht="14.25" customHeight="1" x14ac:dyDescent="0.25">
      <c r="A24" s="44" t="s">
        <v>72</v>
      </c>
      <c r="B24" s="45"/>
      <c r="C24" s="45"/>
      <c r="D24" s="45"/>
      <c r="E24" s="45"/>
      <c r="F24" s="45"/>
      <c r="G24" s="45"/>
      <c r="H24" s="45"/>
      <c r="I24" s="45"/>
      <c r="J24" s="45"/>
    </row>
    <row r="25" spans="1:11" ht="14.25" customHeight="1" x14ac:dyDescent="0.25">
      <c r="A25" s="13" t="s">
        <v>17</v>
      </c>
      <c r="B25" s="14" t="s">
        <v>18</v>
      </c>
      <c r="C25" s="14" t="s">
        <v>45</v>
      </c>
      <c r="D25" s="14" t="s">
        <v>46</v>
      </c>
      <c r="E25" s="14" t="s">
        <v>47</v>
      </c>
      <c r="F25" s="14" t="s">
        <v>48</v>
      </c>
      <c r="G25" s="14" t="s">
        <v>49</v>
      </c>
      <c r="H25" s="14" t="s">
        <v>50</v>
      </c>
      <c r="I25" s="14" t="s">
        <v>51</v>
      </c>
      <c r="J25" s="14"/>
      <c r="K25" s="15" t="s">
        <v>52</v>
      </c>
    </row>
    <row r="26" spans="1:11" ht="14.25" customHeight="1" x14ac:dyDescent="0.25">
      <c r="A26" s="7" t="s">
        <v>16</v>
      </c>
      <c r="B26" s="8">
        <f t="shared" ref="B26:B34" si="2">B3/$B$13*100</f>
        <v>30.76923076923077</v>
      </c>
      <c r="C26" s="8">
        <f t="shared" ref="C26:C34" si="3">C3/$C$13*100</f>
        <v>40</v>
      </c>
      <c r="D26" s="8">
        <f t="shared" ref="D26:D34" si="4">D3/$D$13*100</f>
        <v>27.777777777777779</v>
      </c>
      <c r="E26" s="8">
        <f t="shared" ref="E26:E34" si="5">E3/$E$13*100</f>
        <v>11.538461538461538</v>
      </c>
      <c r="F26" s="8">
        <f t="shared" ref="F26:F34" si="6">F3/$F$13*100</f>
        <v>21.428571428571427</v>
      </c>
      <c r="J26" s="7" t="s">
        <v>16</v>
      </c>
      <c r="K26" s="8">
        <f t="shared" ref="K26:K34" si="7">J3/$J$13*100</f>
        <v>18.292682926829269</v>
      </c>
    </row>
    <row r="27" spans="1:11" ht="14.25" customHeight="1" x14ac:dyDescent="0.25">
      <c r="A27" s="7" t="s">
        <v>27</v>
      </c>
      <c r="B27" s="8">
        <f t="shared" si="2"/>
        <v>0</v>
      </c>
      <c r="C27" s="8">
        <f t="shared" si="3"/>
        <v>6.666666666666667</v>
      </c>
      <c r="D27" s="8">
        <f t="shared" si="4"/>
        <v>0</v>
      </c>
      <c r="E27" s="8">
        <f t="shared" si="5"/>
        <v>0</v>
      </c>
      <c r="F27" s="8">
        <f t="shared" si="6"/>
        <v>0</v>
      </c>
      <c r="J27" s="7" t="s">
        <v>27</v>
      </c>
      <c r="K27" s="8">
        <f t="shared" si="7"/>
        <v>0.6097560975609756</v>
      </c>
    </row>
    <row r="28" spans="1:11" ht="14.25" customHeight="1" x14ac:dyDescent="0.25">
      <c r="A28" s="12" t="s">
        <v>29</v>
      </c>
      <c r="B28" s="8">
        <f t="shared" si="2"/>
        <v>23.076923076923077</v>
      </c>
      <c r="C28" s="8">
        <f t="shared" si="3"/>
        <v>0</v>
      </c>
      <c r="D28" s="8">
        <f t="shared" si="4"/>
        <v>11.111111111111111</v>
      </c>
      <c r="E28" s="8">
        <f t="shared" si="5"/>
        <v>5.7692307692307692</v>
      </c>
      <c r="F28" s="8">
        <f t="shared" si="6"/>
        <v>2.3809523809523809</v>
      </c>
      <c r="J28" s="12" t="s">
        <v>29</v>
      </c>
      <c r="K28" s="8">
        <f t="shared" si="7"/>
        <v>5.4878048780487809</v>
      </c>
    </row>
    <row r="29" spans="1:11" ht="14.25" customHeight="1" x14ac:dyDescent="0.25">
      <c r="A29" s="7" t="s">
        <v>30</v>
      </c>
      <c r="B29" s="8">
        <f t="shared" si="2"/>
        <v>0</v>
      </c>
      <c r="C29" s="8">
        <f t="shared" si="3"/>
        <v>0</v>
      </c>
      <c r="D29" s="8">
        <f t="shared" si="4"/>
        <v>0</v>
      </c>
      <c r="E29" s="8">
        <f t="shared" si="5"/>
        <v>1.9230769230769231</v>
      </c>
      <c r="F29" s="8">
        <f t="shared" si="6"/>
        <v>2.3809523809523809</v>
      </c>
      <c r="J29" s="7" t="s">
        <v>30</v>
      </c>
      <c r="K29" s="8">
        <f t="shared" si="7"/>
        <v>1.2195121951219512</v>
      </c>
    </row>
    <row r="30" spans="1:11" ht="14.25" customHeight="1" x14ac:dyDescent="0.25">
      <c r="A30" s="7" t="s">
        <v>32</v>
      </c>
      <c r="B30" s="8">
        <f t="shared" si="2"/>
        <v>7.6923076923076925</v>
      </c>
      <c r="C30" s="8">
        <f t="shared" si="3"/>
        <v>6.666666666666667</v>
      </c>
      <c r="D30" s="8">
        <f t="shared" si="4"/>
        <v>33.333333333333329</v>
      </c>
      <c r="E30" s="8">
        <f t="shared" si="5"/>
        <v>5.7692307692307692</v>
      </c>
      <c r="F30" s="8">
        <f t="shared" si="6"/>
        <v>0</v>
      </c>
      <c r="J30" s="7" t="s">
        <v>32</v>
      </c>
      <c r="K30" s="8">
        <f t="shared" si="7"/>
        <v>6.7073170731707323</v>
      </c>
    </row>
    <row r="31" spans="1:11" ht="14.25" customHeight="1" x14ac:dyDescent="0.25">
      <c r="A31" s="7" t="s">
        <v>33</v>
      </c>
      <c r="B31" s="8">
        <f t="shared" si="2"/>
        <v>7.6923076923076925</v>
      </c>
      <c r="C31" s="8">
        <f t="shared" si="3"/>
        <v>6.666666666666667</v>
      </c>
      <c r="D31" s="8">
        <f t="shared" si="4"/>
        <v>22.222222222222221</v>
      </c>
      <c r="E31" s="8">
        <f t="shared" si="5"/>
        <v>3.8461538461538463</v>
      </c>
      <c r="F31" s="8">
        <f t="shared" si="6"/>
        <v>4.7619047619047619</v>
      </c>
      <c r="J31" s="7" t="s">
        <v>33</v>
      </c>
      <c r="K31" s="8">
        <f t="shared" si="7"/>
        <v>6.0975609756097562</v>
      </c>
    </row>
    <row r="32" spans="1:11" ht="14.25" customHeight="1" x14ac:dyDescent="0.25">
      <c r="A32" s="12" t="s">
        <v>56</v>
      </c>
      <c r="B32" s="8">
        <f t="shared" si="2"/>
        <v>30.76923076923077</v>
      </c>
      <c r="C32" s="8">
        <f t="shared" si="3"/>
        <v>0</v>
      </c>
      <c r="D32" s="8">
        <f t="shared" si="4"/>
        <v>0</v>
      </c>
      <c r="E32" s="8">
        <f t="shared" si="5"/>
        <v>0</v>
      </c>
      <c r="F32" s="8">
        <f t="shared" si="6"/>
        <v>0</v>
      </c>
      <c r="J32" s="12" t="s">
        <v>56</v>
      </c>
      <c r="K32" s="8">
        <f t="shared" si="7"/>
        <v>2.4390243902439024</v>
      </c>
    </row>
    <row r="33" spans="1:11" ht="14.25" customHeight="1" x14ac:dyDescent="0.25">
      <c r="A33" s="12" t="s">
        <v>54</v>
      </c>
      <c r="B33" s="8">
        <f t="shared" si="2"/>
        <v>0</v>
      </c>
      <c r="C33" s="8">
        <f t="shared" si="3"/>
        <v>33.333333333333329</v>
      </c>
      <c r="D33" s="8">
        <f t="shared" si="4"/>
        <v>144.44444444444443</v>
      </c>
      <c r="E33" s="8">
        <f t="shared" si="5"/>
        <v>71.15384615384616</v>
      </c>
      <c r="F33" s="8">
        <f t="shared" si="6"/>
        <v>66.666666666666657</v>
      </c>
      <c r="J33" s="12" t="s">
        <v>54</v>
      </c>
      <c r="K33" s="8">
        <f t="shared" si="7"/>
        <v>58.536585365853654</v>
      </c>
    </row>
    <row r="34" spans="1:11" ht="14.25" customHeight="1" x14ac:dyDescent="0.25">
      <c r="A34" s="12" t="s">
        <v>70</v>
      </c>
      <c r="B34" s="8">
        <f t="shared" si="2"/>
        <v>0</v>
      </c>
      <c r="C34" s="8">
        <f t="shared" si="3"/>
        <v>0</v>
      </c>
      <c r="D34" s="8">
        <f t="shared" si="4"/>
        <v>0</v>
      </c>
      <c r="E34" s="8">
        <f t="shared" si="5"/>
        <v>0</v>
      </c>
      <c r="F34" s="8">
        <f t="shared" si="6"/>
        <v>2.3809523809523809</v>
      </c>
      <c r="J34" s="12" t="s">
        <v>70</v>
      </c>
      <c r="K34" s="8">
        <f t="shared" si="7"/>
        <v>0.6097560975609756</v>
      </c>
    </row>
    <row r="35" spans="1:11" ht="14.25" customHeight="1" x14ac:dyDescent="0.25">
      <c r="A35" s="12"/>
    </row>
    <row r="36" spans="1:11" ht="14.25" customHeight="1" x14ac:dyDescent="0.2"/>
    <row r="37" spans="1:11" ht="14.25" customHeight="1" x14ac:dyDescent="0.25">
      <c r="A37" s="13" t="s">
        <v>17</v>
      </c>
      <c r="B37" s="14" t="s">
        <v>18</v>
      </c>
      <c r="C37" s="14" t="s">
        <v>45</v>
      </c>
      <c r="D37" s="14" t="s">
        <v>46</v>
      </c>
      <c r="E37" s="14" t="s">
        <v>47</v>
      </c>
      <c r="F37" s="14" t="s">
        <v>48</v>
      </c>
    </row>
    <row r="38" spans="1:11" ht="14.25" customHeight="1" x14ac:dyDescent="0.25">
      <c r="A38" s="8" t="s">
        <v>27</v>
      </c>
      <c r="B38" s="8">
        <v>0</v>
      </c>
      <c r="C38" s="8">
        <v>6.666666666666667</v>
      </c>
      <c r="D38" s="8">
        <v>0</v>
      </c>
      <c r="E38" s="8">
        <v>0</v>
      </c>
      <c r="F38" s="8">
        <v>0</v>
      </c>
    </row>
    <row r="39" spans="1:11" ht="14.25" customHeight="1" x14ac:dyDescent="0.25">
      <c r="A39" s="13" t="s">
        <v>17</v>
      </c>
      <c r="B39" s="14" t="s">
        <v>18</v>
      </c>
      <c r="C39" s="14" t="s">
        <v>45</v>
      </c>
      <c r="D39" s="14" t="s">
        <v>46</v>
      </c>
      <c r="E39" s="14" t="s">
        <v>47</v>
      </c>
      <c r="F39" s="14" t="s">
        <v>48</v>
      </c>
    </row>
    <row r="40" spans="1:11" ht="14.25" customHeight="1" x14ac:dyDescent="0.25">
      <c r="A40" s="16" t="s">
        <v>29</v>
      </c>
      <c r="B40" s="8">
        <v>23.076923076923077</v>
      </c>
      <c r="C40" s="8">
        <v>0</v>
      </c>
      <c r="D40" s="8">
        <v>11.111111111111111</v>
      </c>
      <c r="E40" s="8">
        <v>5.7692307692307692</v>
      </c>
      <c r="F40" s="8">
        <v>2.3809523809523809</v>
      </c>
    </row>
    <row r="41" spans="1:11" ht="14.25" customHeight="1" x14ac:dyDescent="0.25">
      <c r="A41" s="13" t="s">
        <v>17</v>
      </c>
      <c r="B41" s="14" t="s">
        <v>18</v>
      </c>
      <c r="C41" s="14" t="s">
        <v>45</v>
      </c>
      <c r="D41" s="14" t="s">
        <v>46</v>
      </c>
      <c r="E41" s="14" t="s">
        <v>47</v>
      </c>
      <c r="F41" s="14" t="s">
        <v>48</v>
      </c>
    </row>
    <row r="42" spans="1:11" ht="14.25" customHeight="1" x14ac:dyDescent="0.25">
      <c r="A42" s="8" t="s">
        <v>30</v>
      </c>
      <c r="B42" s="8">
        <v>0</v>
      </c>
      <c r="C42" s="8">
        <v>0</v>
      </c>
      <c r="D42" s="8">
        <v>0</v>
      </c>
      <c r="E42" s="8">
        <v>1.9230769230769231</v>
      </c>
      <c r="F42" s="8">
        <v>2.3809523809523809</v>
      </c>
    </row>
    <row r="43" spans="1:11" ht="14.25" customHeight="1" x14ac:dyDescent="0.25">
      <c r="A43" s="13" t="s">
        <v>17</v>
      </c>
      <c r="B43" s="14" t="s">
        <v>18</v>
      </c>
      <c r="C43" s="14" t="s">
        <v>45</v>
      </c>
      <c r="D43" s="14" t="s">
        <v>46</v>
      </c>
      <c r="E43" s="14" t="s">
        <v>47</v>
      </c>
      <c r="F43" s="14" t="s">
        <v>48</v>
      </c>
    </row>
    <row r="44" spans="1:11" ht="14.25" customHeight="1" x14ac:dyDescent="0.25">
      <c r="A44" s="8" t="s">
        <v>32</v>
      </c>
      <c r="B44" s="8">
        <v>7.6923076923076925</v>
      </c>
      <c r="C44" s="8">
        <v>6.666666666666667</v>
      </c>
      <c r="D44" s="8">
        <v>33.333333333333329</v>
      </c>
      <c r="E44" s="8">
        <v>5.7692307692307692</v>
      </c>
      <c r="F44" s="8">
        <v>0</v>
      </c>
    </row>
    <row r="45" spans="1:11" ht="14.25" customHeight="1" x14ac:dyDescent="0.25">
      <c r="A45" s="13" t="s">
        <v>17</v>
      </c>
      <c r="B45" s="14" t="s">
        <v>18</v>
      </c>
      <c r="C45" s="14" t="s">
        <v>45</v>
      </c>
      <c r="D45" s="14" t="s">
        <v>46</v>
      </c>
      <c r="E45" s="14" t="s">
        <v>47</v>
      </c>
      <c r="F45" s="14" t="s">
        <v>48</v>
      </c>
    </row>
    <row r="46" spans="1:11" ht="14.25" customHeight="1" x14ac:dyDescent="0.25">
      <c r="A46" s="8" t="s">
        <v>33</v>
      </c>
      <c r="B46" s="8">
        <v>7.6923076923076925</v>
      </c>
      <c r="C46" s="8">
        <v>6.666666666666667</v>
      </c>
      <c r="D46" s="8">
        <v>22.222222222222221</v>
      </c>
      <c r="E46" s="8">
        <v>3.8461538461538463</v>
      </c>
      <c r="F46" s="8">
        <v>4.7619047619047619</v>
      </c>
    </row>
    <row r="47" spans="1:11" ht="14.25" customHeight="1" x14ac:dyDescent="0.25">
      <c r="A47" s="13" t="s">
        <v>17</v>
      </c>
      <c r="B47" s="14" t="s">
        <v>18</v>
      </c>
      <c r="C47" s="14" t="s">
        <v>45</v>
      </c>
      <c r="D47" s="14" t="s">
        <v>46</v>
      </c>
      <c r="E47" s="14" t="s">
        <v>47</v>
      </c>
      <c r="F47" s="14" t="s">
        <v>48</v>
      </c>
    </row>
    <row r="48" spans="1:11" ht="14.25" customHeight="1" x14ac:dyDescent="0.25">
      <c r="A48" s="16" t="s">
        <v>56</v>
      </c>
      <c r="B48" s="8">
        <v>30.76923076923077</v>
      </c>
      <c r="C48" s="8">
        <v>0</v>
      </c>
      <c r="D48" s="8">
        <v>0</v>
      </c>
      <c r="E48" s="8">
        <v>0</v>
      </c>
      <c r="F48" s="8">
        <v>0</v>
      </c>
    </row>
    <row r="49" spans="1:6" ht="14.25" customHeight="1" x14ac:dyDescent="0.25">
      <c r="A49" s="13" t="s">
        <v>17</v>
      </c>
      <c r="B49" s="14" t="s">
        <v>18</v>
      </c>
      <c r="C49" s="14" t="s">
        <v>45</v>
      </c>
      <c r="D49" s="14" t="s">
        <v>46</v>
      </c>
      <c r="E49" s="14" t="s">
        <v>47</v>
      </c>
      <c r="F49" s="14" t="s">
        <v>48</v>
      </c>
    </row>
    <row r="50" spans="1:6" ht="14.25" customHeight="1" x14ac:dyDescent="0.25">
      <c r="A50" s="16" t="s">
        <v>54</v>
      </c>
      <c r="B50" s="8">
        <v>0</v>
      </c>
      <c r="C50" s="8">
        <v>33.333333333333329</v>
      </c>
      <c r="D50" s="8">
        <v>144.44444444444443</v>
      </c>
      <c r="E50" s="8">
        <v>71.15384615384616</v>
      </c>
      <c r="F50" s="8">
        <v>66.666666666666657</v>
      </c>
    </row>
    <row r="51" spans="1:6" ht="14.25" customHeight="1" x14ac:dyDescent="0.25">
      <c r="A51" s="13" t="s">
        <v>17</v>
      </c>
      <c r="B51" s="14" t="s">
        <v>18</v>
      </c>
      <c r="C51" s="14" t="s">
        <v>45</v>
      </c>
      <c r="D51" s="14" t="s">
        <v>46</v>
      </c>
      <c r="E51" s="14" t="s">
        <v>47</v>
      </c>
      <c r="F51" s="14" t="s">
        <v>48</v>
      </c>
    </row>
    <row r="52" spans="1:6" ht="14.25" customHeight="1" x14ac:dyDescent="0.25">
      <c r="A52" s="16" t="s">
        <v>70</v>
      </c>
      <c r="B52" s="8">
        <v>0</v>
      </c>
      <c r="C52" s="8">
        <v>0</v>
      </c>
      <c r="D52" s="8">
        <v>0</v>
      </c>
      <c r="E52" s="8">
        <v>0</v>
      </c>
      <c r="F52" s="8">
        <v>2.3809523809523809</v>
      </c>
    </row>
    <row r="53" spans="1:6" ht="14.25" customHeight="1" x14ac:dyDescent="0.2"/>
    <row r="54" spans="1:6" ht="14.25" customHeight="1" x14ac:dyDescent="0.2"/>
    <row r="55" spans="1:6" ht="14.25" customHeight="1" x14ac:dyDescent="0.2"/>
    <row r="56" spans="1:6" ht="14.25" customHeight="1" x14ac:dyDescent="0.2"/>
    <row r="57" spans="1:6" ht="14.25" customHeight="1" x14ac:dyDescent="0.2"/>
    <row r="58" spans="1:6" ht="14.25" customHeight="1" x14ac:dyDescent="0.2"/>
    <row r="59" spans="1:6" ht="14.25" customHeight="1" x14ac:dyDescent="0.2"/>
    <row r="60" spans="1:6" ht="14.25" customHeight="1" x14ac:dyDescent="0.2"/>
    <row r="61" spans="1:6" ht="14.25" customHeight="1" x14ac:dyDescent="0.2"/>
    <row r="62" spans="1:6" ht="14.25" customHeight="1" x14ac:dyDescent="0.2"/>
    <row r="63" spans="1:6" ht="14.25" customHeight="1" x14ac:dyDescent="0.2"/>
    <row r="64" spans="1: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1:I1"/>
    <mergeCell ref="A24:J2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2.625" defaultRowHeight="15" customHeight="1" x14ac:dyDescent="0.2"/>
  <cols>
    <col min="1" max="1" width="14.25" customWidth="1"/>
    <col min="2" max="22" width="7.625" customWidth="1"/>
  </cols>
  <sheetData>
    <row r="1" spans="1:21" ht="14.25" customHeight="1" x14ac:dyDescent="0.25">
      <c r="A1" s="25"/>
      <c r="B1" s="43" t="s">
        <v>73</v>
      </c>
      <c r="C1" s="42"/>
      <c r="D1" s="42"/>
      <c r="E1" s="42"/>
      <c r="F1" s="42"/>
      <c r="G1" s="42"/>
      <c r="H1" s="42"/>
      <c r="I1" s="42"/>
      <c r="O1" s="44" t="s">
        <v>74</v>
      </c>
      <c r="P1" s="45"/>
      <c r="Q1" s="45"/>
      <c r="R1" s="45"/>
      <c r="S1" s="45"/>
      <c r="T1" s="45"/>
    </row>
    <row r="2" spans="1:21" ht="14.25" customHeight="1" x14ac:dyDescent="0.25">
      <c r="A2" s="26" t="s">
        <v>17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22</v>
      </c>
      <c r="G2" s="26" t="s">
        <v>23</v>
      </c>
      <c r="H2" s="26" t="s">
        <v>24</v>
      </c>
      <c r="I2" s="27" t="s">
        <v>25</v>
      </c>
      <c r="J2" s="28" t="s">
        <v>26</v>
      </c>
      <c r="O2" s="13" t="s">
        <v>17</v>
      </c>
      <c r="P2" s="14" t="s">
        <v>18</v>
      </c>
      <c r="Q2" s="14" t="s">
        <v>46</v>
      </c>
      <c r="R2" s="14" t="s">
        <v>47</v>
      </c>
      <c r="S2" s="14" t="s">
        <v>48</v>
      </c>
      <c r="T2" s="29"/>
      <c r="U2" s="15" t="s">
        <v>52</v>
      </c>
    </row>
    <row r="3" spans="1:21" ht="14.25" customHeight="1" x14ac:dyDescent="0.25">
      <c r="A3" s="30" t="s">
        <v>16</v>
      </c>
      <c r="B3" s="8">
        <v>8</v>
      </c>
      <c r="C3" s="31"/>
      <c r="D3" s="8">
        <v>2</v>
      </c>
      <c r="E3" s="8">
        <v>7</v>
      </c>
      <c r="F3" s="8">
        <v>2</v>
      </c>
      <c r="J3" s="7">
        <f t="shared" ref="J3:J10" si="0">SUM(B3:I3)</f>
        <v>19</v>
      </c>
      <c r="O3" s="8" t="s">
        <v>16</v>
      </c>
      <c r="P3" s="8">
        <f t="shared" ref="P3:P10" si="1">B3/$B$12*100</f>
        <v>66.666666666666657</v>
      </c>
      <c r="Q3" s="8">
        <f t="shared" ref="Q3:Q10" si="2">D3/$D$12*100</f>
        <v>3.7735849056603774</v>
      </c>
      <c r="R3" s="8">
        <f t="shared" ref="R3:R10" si="3">E3/$E$12*100</f>
        <v>10.44776119402985</v>
      </c>
      <c r="S3" s="8">
        <f t="shared" ref="S3:S10" si="4">F3/$F$12*100</f>
        <v>3.4482758620689653</v>
      </c>
      <c r="U3" s="8">
        <f t="shared" ref="U3:U10" si="5">J3/$J$12*100</f>
        <v>10</v>
      </c>
    </row>
    <row r="4" spans="1:21" ht="14.25" customHeight="1" x14ac:dyDescent="0.25">
      <c r="A4" s="30" t="s">
        <v>27</v>
      </c>
      <c r="B4" s="8">
        <v>0</v>
      </c>
      <c r="D4" s="8">
        <v>0</v>
      </c>
      <c r="E4" s="8">
        <v>0</v>
      </c>
      <c r="F4" s="8">
        <v>0</v>
      </c>
      <c r="J4" s="7">
        <f t="shared" si="0"/>
        <v>0</v>
      </c>
      <c r="O4" s="8" t="s">
        <v>27</v>
      </c>
      <c r="P4" s="8">
        <f t="shared" si="1"/>
        <v>0</v>
      </c>
      <c r="Q4" s="8">
        <f t="shared" si="2"/>
        <v>0</v>
      </c>
      <c r="R4" s="8">
        <f t="shared" si="3"/>
        <v>0</v>
      </c>
      <c r="S4" s="8">
        <f t="shared" si="4"/>
        <v>0</v>
      </c>
      <c r="U4" s="8">
        <f t="shared" si="5"/>
        <v>0</v>
      </c>
    </row>
    <row r="5" spans="1:21" ht="14.25" customHeight="1" x14ac:dyDescent="0.25">
      <c r="A5" s="30" t="s">
        <v>31</v>
      </c>
      <c r="B5" s="8">
        <v>2</v>
      </c>
      <c r="D5" s="8">
        <v>3</v>
      </c>
      <c r="E5" s="8">
        <v>1</v>
      </c>
      <c r="F5" s="8">
        <v>3</v>
      </c>
      <c r="J5" s="7">
        <f t="shared" si="0"/>
        <v>9</v>
      </c>
      <c r="O5" s="8" t="s">
        <v>31</v>
      </c>
      <c r="P5" s="8">
        <f t="shared" si="1"/>
        <v>16.666666666666664</v>
      </c>
      <c r="Q5" s="8">
        <f t="shared" si="2"/>
        <v>5.6603773584905666</v>
      </c>
      <c r="R5" s="8">
        <f t="shared" si="3"/>
        <v>1.4925373134328357</v>
      </c>
      <c r="S5" s="8">
        <f t="shared" si="4"/>
        <v>5.1724137931034484</v>
      </c>
      <c r="U5" s="8">
        <f t="shared" si="5"/>
        <v>4.7368421052631584</v>
      </c>
    </row>
    <row r="6" spans="1:21" ht="14.25" customHeight="1" x14ac:dyDescent="0.25">
      <c r="A6" s="30" t="s">
        <v>30</v>
      </c>
      <c r="B6" s="8">
        <v>0</v>
      </c>
      <c r="D6" s="8">
        <v>0</v>
      </c>
      <c r="E6" s="8">
        <v>0</v>
      </c>
      <c r="F6" s="8">
        <v>0</v>
      </c>
      <c r="J6" s="7">
        <f t="shared" si="0"/>
        <v>0</v>
      </c>
      <c r="O6" s="8" t="s">
        <v>30</v>
      </c>
      <c r="P6" s="8">
        <f t="shared" si="1"/>
        <v>0</v>
      </c>
      <c r="Q6" s="8">
        <f t="shared" si="2"/>
        <v>0</v>
      </c>
      <c r="R6" s="8">
        <f t="shared" si="3"/>
        <v>0</v>
      </c>
      <c r="S6" s="8">
        <f t="shared" si="4"/>
        <v>0</v>
      </c>
      <c r="U6" s="8">
        <f t="shared" si="5"/>
        <v>0</v>
      </c>
    </row>
    <row r="7" spans="1:21" ht="14.25" customHeight="1" x14ac:dyDescent="0.25">
      <c r="A7" s="30" t="s">
        <v>32</v>
      </c>
      <c r="B7" s="8">
        <v>1</v>
      </c>
      <c r="D7" s="8">
        <v>2</v>
      </c>
      <c r="E7" s="8">
        <v>0</v>
      </c>
      <c r="F7" s="8">
        <v>1</v>
      </c>
      <c r="J7" s="7">
        <f t="shared" si="0"/>
        <v>4</v>
      </c>
      <c r="O7" s="8" t="s">
        <v>32</v>
      </c>
      <c r="P7" s="8">
        <f t="shared" si="1"/>
        <v>8.3333333333333321</v>
      </c>
      <c r="Q7" s="8">
        <f t="shared" si="2"/>
        <v>3.7735849056603774</v>
      </c>
      <c r="R7" s="8">
        <f t="shared" si="3"/>
        <v>0</v>
      </c>
      <c r="S7" s="8">
        <f t="shared" si="4"/>
        <v>1.7241379310344827</v>
      </c>
      <c r="U7" s="8">
        <f t="shared" si="5"/>
        <v>2.1052631578947367</v>
      </c>
    </row>
    <row r="8" spans="1:21" ht="14.25" customHeight="1" x14ac:dyDescent="0.25">
      <c r="A8" s="30" t="s">
        <v>33</v>
      </c>
      <c r="B8" s="8">
        <v>1</v>
      </c>
      <c r="D8" s="8">
        <v>3</v>
      </c>
      <c r="E8" s="8">
        <v>4</v>
      </c>
      <c r="F8" s="8">
        <v>0</v>
      </c>
      <c r="J8" s="7">
        <f t="shared" si="0"/>
        <v>8</v>
      </c>
      <c r="O8" s="8" t="s">
        <v>33</v>
      </c>
      <c r="P8" s="8">
        <f t="shared" si="1"/>
        <v>8.3333333333333321</v>
      </c>
      <c r="Q8" s="8">
        <f t="shared" si="2"/>
        <v>5.6603773584905666</v>
      </c>
      <c r="R8" s="8">
        <f t="shared" si="3"/>
        <v>5.9701492537313428</v>
      </c>
      <c r="S8" s="8">
        <f t="shared" si="4"/>
        <v>0</v>
      </c>
      <c r="U8" s="8">
        <f t="shared" si="5"/>
        <v>4.2105263157894735</v>
      </c>
    </row>
    <row r="9" spans="1:21" ht="14.25" customHeight="1" x14ac:dyDescent="0.25">
      <c r="A9" s="30" t="s">
        <v>56</v>
      </c>
      <c r="B9" s="8">
        <v>0</v>
      </c>
      <c r="D9" s="8">
        <v>0</v>
      </c>
      <c r="E9" s="8">
        <v>0</v>
      </c>
      <c r="F9" s="8">
        <v>0</v>
      </c>
      <c r="J9" s="7">
        <f t="shared" si="0"/>
        <v>0</v>
      </c>
      <c r="O9" s="8" t="s">
        <v>56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f t="shared" si="4"/>
        <v>0</v>
      </c>
      <c r="U9" s="8">
        <f t="shared" si="5"/>
        <v>0</v>
      </c>
    </row>
    <row r="10" spans="1:21" ht="14.25" customHeight="1" x14ac:dyDescent="0.25">
      <c r="A10" s="30" t="s">
        <v>75</v>
      </c>
      <c r="B10" s="8">
        <v>0</v>
      </c>
      <c r="D10" s="8">
        <v>43</v>
      </c>
      <c r="E10" s="8">
        <v>55</v>
      </c>
      <c r="F10" s="8">
        <v>52</v>
      </c>
      <c r="J10" s="7">
        <f t="shared" si="0"/>
        <v>150</v>
      </c>
      <c r="O10" s="8" t="s">
        <v>75</v>
      </c>
      <c r="P10" s="8">
        <f t="shared" si="1"/>
        <v>0</v>
      </c>
      <c r="Q10" s="8">
        <f t="shared" si="2"/>
        <v>81.132075471698116</v>
      </c>
      <c r="R10" s="8">
        <f t="shared" si="3"/>
        <v>82.089552238805979</v>
      </c>
      <c r="S10" s="8">
        <f t="shared" si="4"/>
        <v>89.65517241379311</v>
      </c>
      <c r="U10" s="8">
        <f t="shared" si="5"/>
        <v>78.94736842105263</v>
      </c>
    </row>
    <row r="11" spans="1:21" ht="14.25" customHeight="1" x14ac:dyDescent="0.25">
      <c r="J11" s="7"/>
    </row>
    <row r="12" spans="1:21" ht="14.25" customHeight="1" x14ac:dyDescent="0.25">
      <c r="A12" s="8" t="s">
        <v>39</v>
      </c>
      <c r="B12" s="8">
        <v>12</v>
      </c>
      <c r="D12" s="8">
        <f t="shared" ref="D12:E12" si="6">SUM(D3:D10)</f>
        <v>53</v>
      </c>
      <c r="E12" s="8">
        <f t="shared" si="6"/>
        <v>67</v>
      </c>
      <c r="F12" s="8">
        <v>58</v>
      </c>
      <c r="J12" s="7">
        <f t="shared" ref="J12:J13" si="7">SUM(B12:I12)</f>
        <v>190</v>
      </c>
    </row>
    <row r="13" spans="1:21" ht="14.25" customHeight="1" x14ac:dyDescent="0.25">
      <c r="A13" s="8" t="s">
        <v>41</v>
      </c>
      <c r="B13" s="8">
        <v>15</v>
      </c>
      <c r="C13" s="8">
        <v>0</v>
      </c>
      <c r="D13" s="8">
        <v>15</v>
      </c>
      <c r="E13" s="8">
        <v>31</v>
      </c>
      <c r="F13" s="8">
        <v>19</v>
      </c>
      <c r="J13" s="8">
        <f t="shared" si="7"/>
        <v>80</v>
      </c>
    </row>
    <row r="14" spans="1:21" ht="14.25" customHeight="1" x14ac:dyDescent="0.2"/>
    <row r="15" spans="1:21" ht="14.25" customHeight="1" x14ac:dyDescent="0.2"/>
    <row r="16" spans="1:21" ht="14.25" customHeight="1" x14ac:dyDescent="0.25">
      <c r="J16" s="8" t="s">
        <v>76</v>
      </c>
    </row>
    <row r="17" spans="1:9" ht="14.25" customHeight="1" x14ac:dyDescent="0.25">
      <c r="C17" s="8" t="s">
        <v>77</v>
      </c>
    </row>
    <row r="18" spans="1:9" ht="14.25" customHeight="1" x14ac:dyDescent="0.25">
      <c r="C18" s="5" t="s">
        <v>78</v>
      </c>
    </row>
    <row r="19" spans="1:9" ht="14.25" customHeight="1" x14ac:dyDescent="0.2"/>
    <row r="20" spans="1:9" ht="14.25" customHeight="1" x14ac:dyDescent="0.25">
      <c r="F20" s="8" t="s">
        <v>79</v>
      </c>
      <c r="H20" s="8">
        <v>154</v>
      </c>
      <c r="I20" s="8">
        <v>707</v>
      </c>
    </row>
    <row r="21" spans="1:9" ht="14.25" customHeight="1" x14ac:dyDescent="0.25">
      <c r="A21" s="8" t="s">
        <v>17</v>
      </c>
      <c r="B21" s="31" t="s">
        <v>80</v>
      </c>
      <c r="F21" s="8">
        <v>19</v>
      </c>
      <c r="G21" s="8">
        <v>667</v>
      </c>
      <c r="H21" s="8">
        <v>134</v>
      </c>
      <c r="I21" s="8">
        <v>49</v>
      </c>
    </row>
    <row r="22" spans="1:9" ht="14.25" customHeight="1" x14ac:dyDescent="0.25">
      <c r="A22" s="8" t="s">
        <v>16</v>
      </c>
      <c r="B22" s="8">
        <v>10</v>
      </c>
      <c r="F22" s="8">
        <v>212</v>
      </c>
      <c r="G22" s="8">
        <v>586</v>
      </c>
      <c r="H22" s="8">
        <v>184</v>
      </c>
      <c r="I22" s="8">
        <v>43</v>
      </c>
    </row>
    <row r="23" spans="1:9" ht="14.25" customHeight="1" x14ac:dyDescent="0.25">
      <c r="A23" s="8" t="s">
        <v>27</v>
      </c>
      <c r="B23" s="8">
        <v>0</v>
      </c>
      <c r="F23" s="8">
        <v>839</v>
      </c>
      <c r="G23" s="8">
        <v>207</v>
      </c>
      <c r="H23" s="8">
        <v>90</v>
      </c>
      <c r="I23" s="8">
        <v>229</v>
      </c>
    </row>
    <row r="24" spans="1:9" ht="14.25" customHeight="1" x14ac:dyDescent="0.25">
      <c r="A24" s="8" t="s">
        <v>31</v>
      </c>
      <c r="B24" s="8">
        <v>4.7368421052631584</v>
      </c>
      <c r="F24" s="8">
        <v>718</v>
      </c>
      <c r="G24" s="8">
        <v>626</v>
      </c>
      <c r="H24" s="8">
        <v>5</v>
      </c>
      <c r="I24" s="8">
        <v>492</v>
      </c>
    </row>
    <row r="25" spans="1:9" ht="14.25" customHeight="1" x14ac:dyDescent="0.25">
      <c r="A25" s="8" t="s">
        <v>30</v>
      </c>
      <c r="B25" s="8">
        <v>0</v>
      </c>
      <c r="F25" s="8">
        <v>836</v>
      </c>
      <c r="H25" s="8">
        <v>113</v>
      </c>
      <c r="I25" s="8">
        <v>157</v>
      </c>
    </row>
    <row r="26" spans="1:9" ht="14.25" customHeight="1" x14ac:dyDescent="0.25">
      <c r="A26" s="8" t="s">
        <v>32</v>
      </c>
      <c r="B26" s="8">
        <v>2.1052631578947367</v>
      </c>
      <c r="F26" s="8">
        <v>732</v>
      </c>
      <c r="H26" s="8">
        <v>520</v>
      </c>
    </row>
    <row r="27" spans="1:9" ht="14.25" customHeight="1" x14ac:dyDescent="0.25">
      <c r="A27" s="8" t="s">
        <v>33</v>
      </c>
      <c r="B27" s="8">
        <v>4.2105263157894735</v>
      </c>
      <c r="F27" s="8">
        <v>565</v>
      </c>
      <c r="H27" s="8">
        <v>11</v>
      </c>
    </row>
    <row r="28" spans="1:9" ht="14.25" customHeight="1" x14ac:dyDescent="0.25">
      <c r="A28" s="8" t="s">
        <v>56</v>
      </c>
      <c r="B28" s="8">
        <v>0</v>
      </c>
      <c r="F28" s="8">
        <v>320</v>
      </c>
      <c r="H28" s="8">
        <v>415</v>
      </c>
    </row>
    <row r="29" spans="1:9" ht="14.25" customHeight="1" x14ac:dyDescent="0.25">
      <c r="A29" s="8" t="s">
        <v>75</v>
      </c>
      <c r="B29" s="8">
        <v>78.94736842105263</v>
      </c>
      <c r="F29" s="8">
        <v>656</v>
      </c>
      <c r="H29" s="8">
        <v>115</v>
      </c>
    </row>
    <row r="30" spans="1:9" ht="14.25" customHeight="1" x14ac:dyDescent="0.25">
      <c r="H30" s="8">
        <v>506</v>
      </c>
    </row>
    <row r="31" spans="1:9" ht="14.25" customHeight="1" x14ac:dyDescent="0.25">
      <c r="H31" s="8">
        <v>814</v>
      </c>
    </row>
    <row r="32" spans="1:9" ht="14.25" customHeight="1" x14ac:dyDescent="0.25">
      <c r="H32" s="8">
        <v>421</v>
      </c>
    </row>
    <row r="33" spans="1:6" ht="14.25" customHeight="1" x14ac:dyDescent="0.25">
      <c r="A33" s="26"/>
      <c r="B33" s="26"/>
      <c r="C33" s="26"/>
      <c r="D33" s="26"/>
      <c r="E33" s="26"/>
      <c r="F33" s="26"/>
    </row>
    <row r="34" spans="1:6" ht="14.25" customHeight="1" x14ac:dyDescent="0.2"/>
    <row r="35" spans="1:6" ht="14.25" customHeight="1" x14ac:dyDescent="0.25">
      <c r="A35" s="7" t="s">
        <v>17</v>
      </c>
      <c r="B35" s="7" t="s">
        <v>18</v>
      </c>
      <c r="C35" s="7" t="s">
        <v>19</v>
      </c>
      <c r="D35" s="7" t="s">
        <v>20</v>
      </c>
      <c r="E35" s="7" t="s">
        <v>21</v>
      </c>
      <c r="F35" s="7" t="s">
        <v>22</v>
      </c>
    </row>
    <row r="36" spans="1:6" ht="14.25" customHeight="1" x14ac:dyDescent="0.25">
      <c r="A36" s="31" t="s">
        <v>29</v>
      </c>
      <c r="B36" s="8">
        <v>2</v>
      </c>
      <c r="D36" s="8">
        <v>3</v>
      </c>
      <c r="E36" s="8">
        <v>1</v>
      </c>
      <c r="F36" s="8">
        <v>3</v>
      </c>
    </row>
    <row r="37" spans="1:6" ht="14.25" customHeight="1" x14ac:dyDescent="0.25">
      <c r="A37" s="26"/>
      <c r="B37" s="26"/>
      <c r="C37" s="26"/>
      <c r="D37" s="26"/>
      <c r="E37" s="26"/>
      <c r="F37" s="26"/>
    </row>
    <row r="38" spans="1:6" ht="14.25" customHeight="1" x14ac:dyDescent="0.2"/>
    <row r="39" spans="1:6" ht="14.25" customHeight="1" x14ac:dyDescent="0.25">
      <c r="A39" s="7" t="s">
        <v>17</v>
      </c>
      <c r="B39" s="7" t="s">
        <v>18</v>
      </c>
      <c r="C39" s="7" t="s">
        <v>19</v>
      </c>
      <c r="D39" s="7" t="s">
        <v>20</v>
      </c>
      <c r="E39" s="7" t="s">
        <v>21</v>
      </c>
      <c r="F39" s="7" t="s">
        <v>22</v>
      </c>
    </row>
    <row r="40" spans="1:6" ht="14.25" customHeight="1" x14ac:dyDescent="0.25">
      <c r="A40" s="8" t="s">
        <v>32</v>
      </c>
      <c r="B40" s="8">
        <v>1</v>
      </c>
      <c r="D40" s="8">
        <v>2</v>
      </c>
      <c r="E40" s="8">
        <v>0</v>
      </c>
      <c r="F40" s="8">
        <v>1</v>
      </c>
    </row>
    <row r="41" spans="1:6" ht="14.25" customHeight="1" x14ac:dyDescent="0.25">
      <c r="A41" s="7" t="s">
        <v>17</v>
      </c>
      <c r="B41" s="7" t="s">
        <v>18</v>
      </c>
      <c r="C41" s="7" t="s">
        <v>19</v>
      </c>
      <c r="D41" s="7" t="s">
        <v>20</v>
      </c>
      <c r="E41" s="7" t="s">
        <v>21</v>
      </c>
      <c r="F41" s="7" t="s">
        <v>22</v>
      </c>
    </row>
    <row r="42" spans="1:6" ht="14.25" customHeight="1" x14ac:dyDescent="0.25">
      <c r="A42" s="8" t="s">
        <v>33</v>
      </c>
      <c r="B42" s="8">
        <v>1</v>
      </c>
      <c r="D42" s="8">
        <v>3</v>
      </c>
      <c r="E42" s="8">
        <v>4</v>
      </c>
      <c r="F42" s="8">
        <v>0</v>
      </c>
    </row>
    <row r="43" spans="1:6" ht="14.25" customHeight="1" x14ac:dyDescent="0.25">
      <c r="A43" s="7" t="s">
        <v>17</v>
      </c>
      <c r="B43" s="7" t="s">
        <v>18</v>
      </c>
      <c r="C43" s="7" t="s">
        <v>19</v>
      </c>
      <c r="D43" s="7" t="s">
        <v>20</v>
      </c>
      <c r="E43" s="7" t="s">
        <v>21</v>
      </c>
      <c r="F43" s="7" t="s">
        <v>22</v>
      </c>
    </row>
    <row r="44" spans="1:6" ht="14.25" customHeight="1" x14ac:dyDescent="0.25">
      <c r="A44" s="8" t="s">
        <v>75</v>
      </c>
      <c r="B44" s="8">
        <v>0</v>
      </c>
      <c r="D44" s="8">
        <v>43</v>
      </c>
      <c r="E44" s="8">
        <v>55</v>
      </c>
      <c r="F44" s="8">
        <v>52</v>
      </c>
    </row>
    <row r="45" spans="1:6" ht="14.25" customHeight="1" x14ac:dyDescent="0.25">
      <c r="A45" s="26"/>
      <c r="B45" s="26"/>
      <c r="C45" s="26"/>
      <c r="D45" s="26"/>
      <c r="E45" s="26"/>
      <c r="F45" s="26"/>
    </row>
    <row r="46" spans="1:6" ht="14.25" customHeight="1" x14ac:dyDescent="0.2"/>
    <row r="47" spans="1:6" ht="14.25" customHeight="1" x14ac:dyDescent="0.25">
      <c r="A47" s="26"/>
      <c r="B47" s="26"/>
      <c r="C47" s="26"/>
      <c r="D47" s="26"/>
      <c r="E47" s="26"/>
      <c r="F47" s="26"/>
    </row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B1:I1"/>
    <mergeCell ref="O1:T1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B994"/>
  <sheetViews>
    <sheetView tabSelected="1" topLeftCell="A70" workbookViewId="0">
      <selection activeCell="K97" sqref="K97"/>
    </sheetView>
  </sheetViews>
  <sheetFormatPr defaultColWidth="12.625" defaultRowHeight="15" customHeight="1" x14ac:dyDescent="0.2"/>
  <cols>
    <col min="1" max="1" width="14" customWidth="1"/>
    <col min="2" max="28" width="7.625" customWidth="1"/>
  </cols>
  <sheetData>
    <row r="1" spans="1:28" ht="14.25" customHeight="1" x14ac:dyDescent="0.25">
      <c r="A1" s="17"/>
      <c r="B1" s="47" t="s">
        <v>81</v>
      </c>
      <c r="C1" s="42"/>
      <c r="D1" s="42"/>
      <c r="E1" s="42"/>
      <c r="F1" s="42"/>
      <c r="G1" s="42"/>
      <c r="H1" s="42"/>
      <c r="I1" s="42"/>
    </row>
    <row r="2" spans="1:28" ht="14.25" customHeight="1" x14ac:dyDescent="0.25">
      <c r="A2" s="15" t="s">
        <v>17</v>
      </c>
      <c r="B2" s="32" t="s">
        <v>18</v>
      </c>
      <c r="C2" s="32" t="s">
        <v>19</v>
      </c>
      <c r="D2" s="32" t="s">
        <v>20</v>
      </c>
      <c r="E2" s="32" t="s">
        <v>21</v>
      </c>
      <c r="F2" s="32" t="s">
        <v>22</v>
      </c>
      <c r="G2" s="32" t="s">
        <v>23</v>
      </c>
      <c r="H2" s="32" t="s">
        <v>24</v>
      </c>
      <c r="I2" s="32" t="s">
        <v>25</v>
      </c>
      <c r="J2" s="32" t="s">
        <v>26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spans="1:28" ht="14.25" customHeight="1" x14ac:dyDescent="0.25">
      <c r="A3" s="17" t="s">
        <v>16</v>
      </c>
      <c r="B3" s="8">
        <v>12</v>
      </c>
      <c r="C3" s="8">
        <v>6</v>
      </c>
      <c r="D3" s="8">
        <v>3</v>
      </c>
      <c r="E3" s="8">
        <v>13</v>
      </c>
      <c r="F3" s="8">
        <v>11</v>
      </c>
      <c r="J3" s="8">
        <f t="shared" ref="J3:J11" si="0">SUM(B3:F3)</f>
        <v>45</v>
      </c>
    </row>
    <row r="4" spans="1:28" ht="14.25" customHeight="1" x14ac:dyDescent="0.25">
      <c r="A4" s="17" t="s">
        <v>27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J4" s="8">
        <f t="shared" si="0"/>
        <v>1</v>
      </c>
    </row>
    <row r="5" spans="1:28" ht="14.25" customHeight="1" x14ac:dyDescent="0.25">
      <c r="A5" s="17" t="s">
        <v>31</v>
      </c>
      <c r="B5" s="8">
        <v>5</v>
      </c>
      <c r="C5" s="8">
        <v>0</v>
      </c>
      <c r="D5" s="8">
        <v>4</v>
      </c>
      <c r="E5" s="8">
        <v>4</v>
      </c>
      <c r="F5" s="8">
        <v>4</v>
      </c>
      <c r="J5" s="8">
        <f t="shared" si="0"/>
        <v>17</v>
      </c>
    </row>
    <row r="6" spans="1:28" ht="14.25" customHeight="1" x14ac:dyDescent="0.25">
      <c r="A6" s="17" t="s">
        <v>30</v>
      </c>
      <c r="B6" s="8">
        <v>0</v>
      </c>
      <c r="C6" s="8">
        <v>0</v>
      </c>
      <c r="D6" s="8">
        <v>0</v>
      </c>
      <c r="E6" s="8">
        <v>1</v>
      </c>
      <c r="F6" s="8">
        <v>1</v>
      </c>
      <c r="J6" s="8">
        <f t="shared" si="0"/>
        <v>2</v>
      </c>
    </row>
    <row r="7" spans="1:28" ht="14.25" customHeight="1" x14ac:dyDescent="0.25">
      <c r="A7" s="17" t="s">
        <v>32</v>
      </c>
      <c r="B7" s="8">
        <v>2</v>
      </c>
      <c r="C7" s="8">
        <v>1</v>
      </c>
      <c r="D7" s="8">
        <v>7</v>
      </c>
      <c r="E7" s="8">
        <v>3</v>
      </c>
      <c r="F7" s="8">
        <v>1</v>
      </c>
      <c r="J7" s="8">
        <f t="shared" si="0"/>
        <v>14</v>
      </c>
    </row>
    <row r="8" spans="1:28" ht="14.25" customHeight="1" x14ac:dyDescent="0.25">
      <c r="A8" s="17" t="s">
        <v>33</v>
      </c>
      <c r="B8" s="8">
        <v>1</v>
      </c>
      <c r="C8" s="8">
        <v>1</v>
      </c>
      <c r="D8" s="8">
        <v>5</v>
      </c>
      <c r="E8" s="8">
        <v>6</v>
      </c>
      <c r="F8" s="8">
        <v>2</v>
      </c>
      <c r="J8" s="8">
        <f t="shared" si="0"/>
        <v>15</v>
      </c>
    </row>
    <row r="9" spans="1:28" ht="14.25" customHeight="1" x14ac:dyDescent="0.25">
      <c r="A9" s="17" t="s">
        <v>56</v>
      </c>
      <c r="B9" s="8">
        <v>4</v>
      </c>
      <c r="C9" s="8">
        <v>0</v>
      </c>
      <c r="D9" s="8">
        <v>0</v>
      </c>
      <c r="E9" s="8">
        <v>0</v>
      </c>
      <c r="F9" s="8">
        <v>0</v>
      </c>
      <c r="J9" s="8">
        <f t="shared" si="0"/>
        <v>4</v>
      </c>
    </row>
    <row r="10" spans="1:28" ht="14.25" customHeight="1" x14ac:dyDescent="0.25">
      <c r="A10" s="17" t="s">
        <v>70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J10" s="8">
        <f t="shared" si="0"/>
        <v>1</v>
      </c>
    </row>
    <row r="11" spans="1:28" ht="14.25" customHeight="1" x14ac:dyDescent="0.25">
      <c r="A11" s="17" t="s">
        <v>34</v>
      </c>
      <c r="B11" s="8">
        <v>0</v>
      </c>
      <c r="C11" s="8">
        <v>5</v>
      </c>
      <c r="D11" s="8">
        <v>49</v>
      </c>
      <c r="E11" s="8">
        <v>92</v>
      </c>
      <c r="F11" s="8">
        <v>80</v>
      </c>
      <c r="J11" s="8">
        <f t="shared" si="0"/>
        <v>226</v>
      </c>
    </row>
    <row r="12" spans="1:28" ht="14.25" customHeight="1" x14ac:dyDescent="0.25">
      <c r="A12" s="17"/>
    </row>
    <row r="13" spans="1:28" ht="14.25" customHeight="1" x14ac:dyDescent="0.25">
      <c r="A13" s="23" t="s">
        <v>39</v>
      </c>
      <c r="B13" s="24">
        <f>SUM(B3:B11)</f>
        <v>24</v>
      </c>
      <c r="C13" s="24">
        <v>15</v>
      </c>
      <c r="D13" s="24">
        <f t="shared" ref="D13:F13" si="1">SUM(D3:D11)</f>
        <v>68</v>
      </c>
      <c r="E13" s="24">
        <f t="shared" si="1"/>
        <v>119</v>
      </c>
      <c r="F13" s="24">
        <f t="shared" si="1"/>
        <v>100</v>
      </c>
      <c r="G13" s="24"/>
      <c r="H13" s="24"/>
      <c r="I13" s="24"/>
      <c r="J13" s="24">
        <f>SUM(B13:F13)</f>
        <v>326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14.25" customHeight="1" x14ac:dyDescent="0.25">
      <c r="A14" s="17" t="s">
        <v>41</v>
      </c>
      <c r="B14" s="8">
        <v>42</v>
      </c>
      <c r="C14" s="18">
        <v>30</v>
      </c>
      <c r="D14" s="8">
        <f>31+15</f>
        <v>46</v>
      </c>
      <c r="E14" s="8">
        <v>62</v>
      </c>
      <c r="F14" s="18">
        <v>38</v>
      </c>
    </row>
    <row r="15" spans="1:28" ht="14.25" customHeight="1" x14ac:dyDescent="0.25">
      <c r="A15" s="17"/>
      <c r="I15" s="8" t="s">
        <v>82</v>
      </c>
    </row>
    <row r="16" spans="1:28" ht="14.25" customHeight="1" x14ac:dyDescent="0.25">
      <c r="A16" s="17"/>
      <c r="B16" s="48" t="s">
        <v>3</v>
      </c>
      <c r="C16" s="45"/>
      <c r="D16" s="45"/>
      <c r="E16" s="45"/>
      <c r="F16" s="45"/>
      <c r="G16" s="45"/>
      <c r="H16" s="45"/>
      <c r="I16" s="45"/>
    </row>
    <row r="17" spans="1:28" ht="14.25" customHeight="1" x14ac:dyDescent="0.25">
      <c r="A17" s="15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 t="s">
        <v>23</v>
      </c>
      <c r="H17" s="32" t="s">
        <v>24</v>
      </c>
      <c r="I17" s="32" t="s">
        <v>25</v>
      </c>
      <c r="J17" s="32" t="s">
        <v>26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28" ht="14.25" customHeight="1" x14ac:dyDescent="0.25">
      <c r="A18" s="17" t="s">
        <v>16</v>
      </c>
      <c r="B18" s="8">
        <f t="shared" ref="B18:F18" si="2">B3/B13*100</f>
        <v>50</v>
      </c>
      <c r="C18" s="8">
        <f t="shared" si="2"/>
        <v>40</v>
      </c>
      <c r="D18" s="8">
        <f t="shared" si="2"/>
        <v>4.4117647058823533</v>
      </c>
      <c r="E18" s="8">
        <f t="shared" si="2"/>
        <v>10.92436974789916</v>
      </c>
      <c r="F18" s="8">
        <f t="shared" si="2"/>
        <v>11</v>
      </c>
      <c r="J18" s="8">
        <f>J3/J13*100</f>
        <v>13.803680981595093</v>
      </c>
    </row>
    <row r="19" spans="1:28" ht="14.25" customHeight="1" x14ac:dyDescent="0.25">
      <c r="A19" s="17" t="s">
        <v>27</v>
      </c>
      <c r="B19" s="8">
        <v>0</v>
      </c>
      <c r="C19" s="8">
        <f>C4/C13*100</f>
        <v>6.666666666666667</v>
      </c>
      <c r="D19" s="8">
        <v>0</v>
      </c>
      <c r="E19" s="8">
        <v>0</v>
      </c>
      <c r="F19" s="8">
        <v>0</v>
      </c>
      <c r="J19" s="8">
        <f>J4/J13*100</f>
        <v>0.30674846625766872</v>
      </c>
    </row>
    <row r="20" spans="1:28" ht="14.25" customHeight="1" x14ac:dyDescent="0.25">
      <c r="A20" s="17" t="s">
        <v>31</v>
      </c>
      <c r="B20" s="8">
        <f>B5/B13*100</f>
        <v>20.833333333333336</v>
      </c>
      <c r="C20" s="8">
        <v>0</v>
      </c>
      <c r="D20" s="8">
        <f t="shared" ref="D20:F20" si="3">D5/D13*100</f>
        <v>5.8823529411764701</v>
      </c>
      <c r="E20" s="8">
        <f t="shared" si="3"/>
        <v>3.3613445378151261</v>
      </c>
      <c r="F20" s="8">
        <f t="shared" si="3"/>
        <v>4</v>
      </c>
      <c r="J20" s="8">
        <f>J5/J13*100</f>
        <v>5.2147239263803682</v>
      </c>
    </row>
    <row r="21" spans="1:28" ht="14.25" customHeight="1" x14ac:dyDescent="0.25">
      <c r="A21" s="17" t="s">
        <v>30</v>
      </c>
      <c r="B21" s="8">
        <v>0</v>
      </c>
      <c r="C21" s="8">
        <v>0</v>
      </c>
      <c r="D21" s="8">
        <v>0</v>
      </c>
      <c r="E21" s="8">
        <f>E6/E13*100</f>
        <v>0.84033613445378152</v>
      </c>
      <c r="F21" s="8">
        <v>1</v>
      </c>
      <c r="J21" s="8">
        <f>J6/J13*100</f>
        <v>0.61349693251533743</v>
      </c>
    </row>
    <row r="22" spans="1:28" ht="14.25" customHeight="1" x14ac:dyDescent="0.25">
      <c r="A22" s="17" t="s">
        <v>64</v>
      </c>
      <c r="B22" s="8">
        <f t="shared" ref="B22:E22" si="4">B7/B13*100</f>
        <v>8.3333333333333321</v>
      </c>
      <c r="C22" s="8">
        <f t="shared" si="4"/>
        <v>6.666666666666667</v>
      </c>
      <c r="D22" s="8">
        <f t="shared" si="4"/>
        <v>10.294117647058822</v>
      </c>
      <c r="E22" s="8">
        <f t="shared" si="4"/>
        <v>2.5210084033613445</v>
      </c>
      <c r="F22" s="8">
        <v>1</v>
      </c>
      <c r="J22" s="8">
        <f>J7/J13*100</f>
        <v>4.294478527607362</v>
      </c>
    </row>
    <row r="23" spans="1:28" ht="14.25" customHeight="1" x14ac:dyDescent="0.25">
      <c r="A23" s="17" t="s">
        <v>33</v>
      </c>
      <c r="B23" s="8">
        <f t="shared" ref="B23:E23" si="5">B8/B13*100</f>
        <v>4.1666666666666661</v>
      </c>
      <c r="C23" s="8">
        <f t="shared" si="5"/>
        <v>6.666666666666667</v>
      </c>
      <c r="D23" s="8">
        <f t="shared" si="5"/>
        <v>7.3529411764705888</v>
      </c>
      <c r="E23" s="8">
        <f t="shared" si="5"/>
        <v>5.0420168067226889</v>
      </c>
      <c r="F23" s="8">
        <v>2</v>
      </c>
      <c r="J23" s="8">
        <f>J8/J13*100</f>
        <v>4.6012269938650308</v>
      </c>
    </row>
    <row r="24" spans="1:28" ht="14.25" customHeight="1" x14ac:dyDescent="0.25">
      <c r="A24" s="17" t="s">
        <v>56</v>
      </c>
      <c r="B24" s="8">
        <f>B9/B13*100</f>
        <v>16.666666666666664</v>
      </c>
      <c r="C24" s="8">
        <v>0</v>
      </c>
      <c r="D24" s="8">
        <v>0</v>
      </c>
      <c r="E24" s="8">
        <v>0</v>
      </c>
      <c r="F24" s="8">
        <v>0</v>
      </c>
      <c r="J24" s="8">
        <f>J9/J13*100</f>
        <v>1.2269938650306749</v>
      </c>
    </row>
    <row r="25" spans="1:28" ht="14.25" customHeight="1" x14ac:dyDescent="0.25">
      <c r="A25" s="17" t="s">
        <v>57</v>
      </c>
      <c r="B25" s="8">
        <v>0</v>
      </c>
      <c r="C25" s="8">
        <f t="shared" ref="C25:F25" si="6">C11/C13*100</f>
        <v>33.333333333333329</v>
      </c>
      <c r="D25" s="8">
        <f t="shared" si="6"/>
        <v>72.058823529411768</v>
      </c>
      <c r="E25" s="8">
        <f t="shared" si="6"/>
        <v>77.310924369747909</v>
      </c>
      <c r="F25" s="8">
        <f t="shared" si="6"/>
        <v>80</v>
      </c>
      <c r="J25" s="8">
        <f>J11/J13*100</f>
        <v>69.325153374233125</v>
      </c>
    </row>
    <row r="26" spans="1:28" ht="14.25" customHeight="1" x14ac:dyDescent="0.25">
      <c r="A26" s="17" t="s">
        <v>83</v>
      </c>
      <c r="B26" s="8">
        <v>0</v>
      </c>
      <c r="C26" s="8">
        <v>0</v>
      </c>
      <c r="D26" s="8">
        <v>0</v>
      </c>
      <c r="E26" s="8">
        <v>0</v>
      </c>
      <c r="F26" s="8">
        <v>1</v>
      </c>
      <c r="J26" s="8">
        <f>J10/J13*100</f>
        <v>0.30674846625766872</v>
      </c>
    </row>
    <row r="27" spans="1:28" ht="14.25" customHeight="1" x14ac:dyDescent="0.25">
      <c r="A27" s="17"/>
    </row>
    <row r="28" spans="1:28" ht="14.25" customHeight="1" x14ac:dyDescent="0.25">
      <c r="A28" s="17"/>
    </row>
    <row r="29" spans="1:28" ht="14.25" customHeight="1" x14ac:dyDescent="0.25">
      <c r="A29" s="17"/>
    </row>
    <row r="30" spans="1:28" ht="14.25" customHeight="1" x14ac:dyDescent="0.25">
      <c r="A30" s="17"/>
    </row>
    <row r="31" spans="1:28" ht="14.25" customHeight="1" x14ac:dyDescent="0.25">
      <c r="A31" s="17"/>
    </row>
    <row r="32" spans="1:28" ht="14.25" customHeight="1" x14ac:dyDescent="0.25">
      <c r="A32" s="17"/>
    </row>
    <row r="33" spans="1:1" ht="14.25" customHeight="1" x14ac:dyDescent="0.25">
      <c r="A33" s="17"/>
    </row>
    <row r="34" spans="1:1" ht="14.25" customHeight="1" x14ac:dyDescent="0.25">
      <c r="A34" s="17"/>
    </row>
    <row r="35" spans="1:1" ht="14.25" customHeight="1" x14ac:dyDescent="0.25">
      <c r="A35" s="17"/>
    </row>
    <row r="36" spans="1:1" ht="14.25" customHeight="1" x14ac:dyDescent="0.25">
      <c r="A36" s="17"/>
    </row>
    <row r="37" spans="1:1" ht="14.25" customHeight="1" x14ac:dyDescent="0.25">
      <c r="A37" s="17"/>
    </row>
    <row r="38" spans="1:1" ht="14.25" customHeight="1" x14ac:dyDescent="0.25">
      <c r="A38" s="17"/>
    </row>
    <row r="39" spans="1:1" ht="14.25" customHeight="1" x14ac:dyDescent="0.25">
      <c r="A39" s="17"/>
    </row>
    <row r="40" spans="1:1" ht="14.25" customHeight="1" x14ac:dyDescent="0.25">
      <c r="A40" s="17"/>
    </row>
    <row r="41" spans="1:1" ht="14.25" customHeight="1" x14ac:dyDescent="0.25">
      <c r="A41" s="17"/>
    </row>
    <row r="42" spans="1:1" ht="14.25" customHeight="1" x14ac:dyDescent="0.25">
      <c r="A42" s="17"/>
    </row>
    <row r="43" spans="1:1" ht="14.25" customHeight="1" x14ac:dyDescent="0.25">
      <c r="A43" s="17"/>
    </row>
    <row r="44" spans="1:1" ht="14.25" customHeight="1" x14ac:dyDescent="0.25">
      <c r="A44" s="17"/>
    </row>
    <row r="45" spans="1:1" ht="14.25" customHeight="1" x14ac:dyDescent="0.25">
      <c r="A45" s="17"/>
    </row>
    <row r="46" spans="1:1" ht="14.25" customHeight="1" x14ac:dyDescent="0.25">
      <c r="A46" s="17"/>
    </row>
    <row r="47" spans="1:1" ht="14.25" customHeight="1" x14ac:dyDescent="0.25">
      <c r="A47" s="17"/>
    </row>
    <row r="48" spans="1:1" ht="14.25" customHeight="1" x14ac:dyDescent="0.25">
      <c r="A48" s="17"/>
    </row>
    <row r="49" spans="1:1" ht="14.25" customHeight="1" x14ac:dyDescent="0.25">
      <c r="A49" s="17"/>
    </row>
    <row r="50" spans="1:1" ht="14.25" customHeight="1" x14ac:dyDescent="0.25">
      <c r="A50" s="17"/>
    </row>
    <row r="51" spans="1:1" ht="14.25" customHeight="1" x14ac:dyDescent="0.25">
      <c r="A51" s="17"/>
    </row>
    <row r="52" spans="1:1" ht="14.25" customHeight="1" x14ac:dyDescent="0.25">
      <c r="A52" s="17"/>
    </row>
    <row r="53" spans="1:1" ht="14.25" customHeight="1" x14ac:dyDescent="0.25">
      <c r="A53" s="17"/>
    </row>
    <row r="54" spans="1:1" ht="14.25" customHeight="1" x14ac:dyDescent="0.25">
      <c r="A54" s="17"/>
    </row>
    <row r="55" spans="1:1" ht="14.25" customHeight="1" x14ac:dyDescent="0.25">
      <c r="A55" s="17"/>
    </row>
    <row r="56" spans="1:1" ht="14.25" customHeight="1" x14ac:dyDescent="0.25">
      <c r="A56" s="17"/>
    </row>
    <row r="57" spans="1:1" ht="14.25" customHeight="1" x14ac:dyDescent="0.25">
      <c r="A57" s="17"/>
    </row>
    <row r="58" spans="1:1" ht="14.25" customHeight="1" x14ac:dyDescent="0.25">
      <c r="A58" s="17"/>
    </row>
    <row r="59" spans="1:1" ht="14.25" customHeight="1" x14ac:dyDescent="0.25">
      <c r="A59" s="17"/>
    </row>
    <row r="60" spans="1:1" ht="14.25" customHeight="1" x14ac:dyDescent="0.25">
      <c r="A60" s="17"/>
    </row>
    <row r="61" spans="1:1" ht="14.25" customHeight="1" x14ac:dyDescent="0.25">
      <c r="A61" s="17"/>
    </row>
    <row r="62" spans="1:1" ht="14.25" customHeight="1" x14ac:dyDescent="0.25">
      <c r="A62" s="17"/>
    </row>
    <row r="63" spans="1:1" ht="14.25" customHeight="1" x14ac:dyDescent="0.25">
      <c r="A63" s="17"/>
    </row>
    <row r="64" spans="1:1" ht="14.25" customHeight="1" x14ac:dyDescent="0.25">
      <c r="A64" s="17"/>
    </row>
    <row r="65" spans="1:10" ht="14.25" customHeight="1" x14ac:dyDescent="0.25">
      <c r="A65" s="17"/>
    </row>
    <row r="66" spans="1:10" ht="14.25" customHeight="1" x14ac:dyDescent="0.25">
      <c r="A66" s="17"/>
    </row>
    <row r="67" spans="1:10" ht="14.25" customHeight="1" x14ac:dyDescent="0.25">
      <c r="A67" s="17"/>
    </row>
    <row r="68" spans="1:10" ht="14.25" customHeight="1" x14ac:dyDescent="0.25">
      <c r="A68" s="17"/>
    </row>
    <row r="69" spans="1:10" ht="14.25" customHeight="1" x14ac:dyDescent="0.25">
      <c r="A69" s="17"/>
    </row>
    <row r="70" spans="1:10" ht="14.25" customHeight="1" x14ac:dyDescent="0.25">
      <c r="A70" s="40" t="s">
        <v>98</v>
      </c>
    </row>
    <row r="71" spans="1:10" ht="14.25" customHeight="1" x14ac:dyDescent="0.25">
      <c r="A71" s="17"/>
    </row>
    <row r="72" spans="1:10" ht="14.25" customHeight="1" x14ac:dyDescent="0.25">
      <c r="A72" s="17"/>
    </row>
    <row r="73" spans="1:10" ht="14.25" customHeight="1" x14ac:dyDescent="0.25">
      <c r="A73" s="15" t="s">
        <v>17</v>
      </c>
      <c r="B73" s="32" t="s">
        <v>18</v>
      </c>
      <c r="C73" s="32" t="s">
        <v>19</v>
      </c>
      <c r="D73" s="32" t="s">
        <v>20</v>
      </c>
      <c r="E73" s="32" t="s">
        <v>21</v>
      </c>
      <c r="F73" s="32" t="s">
        <v>22</v>
      </c>
      <c r="G73" s="32" t="s">
        <v>23</v>
      </c>
      <c r="H73" s="32" t="s">
        <v>24</v>
      </c>
      <c r="I73" s="32" t="s">
        <v>25</v>
      </c>
      <c r="J73" s="32" t="s">
        <v>26</v>
      </c>
    </row>
    <row r="74" spans="1:10" ht="14.25" customHeight="1" x14ac:dyDescent="0.25">
      <c r="A74" s="17" t="s">
        <v>16</v>
      </c>
      <c r="B74" s="8">
        <v>12</v>
      </c>
      <c r="C74" s="8">
        <v>6</v>
      </c>
      <c r="D74" s="8">
        <v>3</v>
      </c>
      <c r="E74" s="8">
        <v>13</v>
      </c>
      <c r="F74" s="8">
        <v>11</v>
      </c>
      <c r="G74" s="36"/>
      <c r="H74" s="36"/>
      <c r="I74" s="36"/>
      <c r="J74" s="8">
        <f>SUM(B74:F74)</f>
        <v>45</v>
      </c>
    </row>
    <row r="75" spans="1:10" ht="14.25" customHeight="1" x14ac:dyDescent="0.25">
      <c r="A75" s="17" t="s">
        <v>27</v>
      </c>
      <c r="B75" s="8">
        <v>0</v>
      </c>
      <c r="C75" s="8">
        <v>1</v>
      </c>
      <c r="D75" s="8">
        <v>0</v>
      </c>
      <c r="E75" s="8">
        <v>0</v>
      </c>
      <c r="F75" s="8">
        <v>0</v>
      </c>
      <c r="G75" s="36"/>
      <c r="H75" s="36"/>
      <c r="I75" s="36"/>
      <c r="J75" s="8">
        <f t="shared" ref="J75:J79" si="7">SUM(B75:F75)</f>
        <v>1</v>
      </c>
    </row>
    <row r="76" spans="1:10" ht="14.25" customHeight="1" x14ac:dyDescent="0.25">
      <c r="A76" s="17" t="s">
        <v>31</v>
      </c>
      <c r="B76" s="8">
        <v>5</v>
      </c>
      <c r="C76" s="8">
        <v>0</v>
      </c>
      <c r="D76" s="8">
        <v>4</v>
      </c>
      <c r="E76" s="8">
        <v>4</v>
      </c>
      <c r="F76" s="8">
        <v>4</v>
      </c>
      <c r="G76" s="36"/>
      <c r="H76" s="36"/>
      <c r="I76" s="36"/>
      <c r="J76" s="8">
        <f t="shared" si="7"/>
        <v>17</v>
      </c>
    </row>
    <row r="77" spans="1:10" ht="14.25" customHeight="1" x14ac:dyDescent="0.25">
      <c r="A77" s="17" t="s">
        <v>30</v>
      </c>
      <c r="B77" s="8">
        <v>0</v>
      </c>
      <c r="C77" s="8">
        <v>0</v>
      </c>
      <c r="D77" s="8">
        <v>0</v>
      </c>
      <c r="E77" s="8">
        <v>1</v>
      </c>
      <c r="F77" s="8">
        <v>1</v>
      </c>
      <c r="G77" s="36"/>
      <c r="H77" s="36"/>
      <c r="I77" s="36"/>
      <c r="J77" s="8">
        <f t="shared" si="7"/>
        <v>2</v>
      </c>
    </row>
    <row r="78" spans="1:10" ht="14.25" customHeight="1" x14ac:dyDescent="0.25">
      <c r="A78" s="17" t="s">
        <v>33</v>
      </c>
      <c r="B78" s="8">
        <v>1</v>
      </c>
      <c r="C78" s="8">
        <v>1</v>
      </c>
      <c r="D78" s="8">
        <v>5</v>
      </c>
      <c r="E78" s="8">
        <v>6</v>
      </c>
      <c r="F78" s="8">
        <v>2</v>
      </c>
      <c r="G78" s="36"/>
      <c r="H78" s="36"/>
      <c r="I78" s="36"/>
      <c r="J78" s="8">
        <f t="shared" si="7"/>
        <v>15</v>
      </c>
    </row>
    <row r="79" spans="1:10" ht="14.25" customHeight="1" x14ac:dyDescent="0.25">
      <c r="A79" s="17" t="s">
        <v>34</v>
      </c>
      <c r="B79" s="8">
        <v>0</v>
      </c>
      <c r="C79" s="8">
        <v>5</v>
      </c>
      <c r="D79" s="8">
        <v>49</v>
      </c>
      <c r="E79" s="8">
        <v>92</v>
      </c>
      <c r="F79" s="8">
        <v>80</v>
      </c>
      <c r="G79" s="36"/>
      <c r="H79" s="36"/>
      <c r="I79" s="36"/>
      <c r="J79" s="8">
        <f t="shared" si="7"/>
        <v>226</v>
      </c>
    </row>
    <row r="80" spans="1:10" ht="14.25" customHeight="1" x14ac:dyDescent="0.25">
      <c r="A80" s="17"/>
      <c r="B80" s="36"/>
      <c r="C80" s="36"/>
      <c r="D80" s="36"/>
      <c r="E80" s="36"/>
      <c r="F80" s="36"/>
      <c r="G80" s="36"/>
      <c r="H80" s="36"/>
      <c r="I80" s="36"/>
      <c r="J80" s="36"/>
    </row>
    <row r="81" spans="1:10" ht="14.25" customHeight="1" thickBot="1" x14ac:dyDescent="0.3">
      <c r="A81" s="23" t="s">
        <v>39</v>
      </c>
      <c r="B81" s="24">
        <f>SUM(B74:B79)</f>
        <v>18</v>
      </c>
      <c r="C81" s="24">
        <f t="shared" ref="C81:F81" si="8">SUM(C74:C79)</f>
        <v>13</v>
      </c>
      <c r="D81" s="24">
        <f t="shared" si="8"/>
        <v>61</v>
      </c>
      <c r="E81" s="24">
        <f t="shared" si="8"/>
        <v>116</v>
      </c>
      <c r="F81" s="24">
        <f t="shared" si="8"/>
        <v>98</v>
      </c>
      <c r="G81" s="24"/>
      <c r="H81" s="24"/>
      <c r="I81" s="24"/>
      <c r="J81" s="24">
        <f>SUM(B81:F81)</f>
        <v>306</v>
      </c>
    </row>
    <row r="82" spans="1:10" ht="14.25" customHeight="1" thickTop="1" x14ac:dyDescent="0.25">
      <c r="A82" s="17" t="s">
        <v>41</v>
      </c>
      <c r="B82" s="8">
        <v>42</v>
      </c>
      <c r="C82" s="18">
        <v>30</v>
      </c>
      <c r="D82" s="8">
        <f>31+15</f>
        <v>46</v>
      </c>
      <c r="E82" s="8">
        <v>62</v>
      </c>
      <c r="F82" s="18">
        <v>38</v>
      </c>
      <c r="G82" s="36"/>
      <c r="H82" s="36"/>
      <c r="I82" s="36"/>
      <c r="J82" s="49">
        <f>SUM(B82:F82)</f>
        <v>218</v>
      </c>
    </row>
    <row r="83" spans="1:10" ht="14.25" customHeight="1" x14ac:dyDescent="0.25">
      <c r="A83" s="17"/>
    </row>
    <row r="84" spans="1:10" ht="14.25" customHeight="1" x14ac:dyDescent="0.25">
      <c r="A84" s="40" t="s">
        <v>105</v>
      </c>
    </row>
    <row r="85" spans="1:10" ht="14.25" customHeight="1" x14ac:dyDescent="0.25">
      <c r="A85" s="17" t="s">
        <v>16</v>
      </c>
      <c r="B85">
        <f>B74/B81*100</f>
        <v>66.666666666666657</v>
      </c>
      <c r="C85" s="36">
        <f t="shared" ref="C85:F85" si="9">C74/C81*100</f>
        <v>46.153846153846153</v>
      </c>
      <c r="D85" s="36">
        <f t="shared" si="9"/>
        <v>4.918032786885246</v>
      </c>
      <c r="E85" s="36">
        <f t="shared" si="9"/>
        <v>11.206896551724139</v>
      </c>
      <c r="F85" s="36">
        <f t="shared" si="9"/>
        <v>11.224489795918368</v>
      </c>
      <c r="J85">
        <f>J74/306*100</f>
        <v>14.705882352941178</v>
      </c>
    </row>
    <row r="86" spans="1:10" ht="14.25" customHeight="1" x14ac:dyDescent="0.25">
      <c r="A86" s="17" t="s">
        <v>27</v>
      </c>
      <c r="B86">
        <f>B75/B81*100</f>
        <v>0</v>
      </c>
      <c r="C86" s="36">
        <f t="shared" ref="C86:F86" si="10">C75/C81*100</f>
        <v>7.6923076923076925</v>
      </c>
      <c r="D86" s="36">
        <f t="shared" si="10"/>
        <v>0</v>
      </c>
      <c r="E86" s="36">
        <f t="shared" si="10"/>
        <v>0</v>
      </c>
      <c r="F86" s="36">
        <f t="shared" si="10"/>
        <v>0</v>
      </c>
      <c r="J86" s="36">
        <f t="shared" ref="J86:J90" si="11">J75/306*100</f>
        <v>0.32679738562091504</v>
      </c>
    </row>
    <row r="87" spans="1:10" ht="14.25" customHeight="1" x14ac:dyDescent="0.25">
      <c r="A87" s="17" t="s">
        <v>31</v>
      </c>
      <c r="B87">
        <f>B76/B81*100</f>
        <v>27.777777777777779</v>
      </c>
      <c r="C87" s="36">
        <f t="shared" ref="C87:F87" si="12">C76/C81*100</f>
        <v>0</v>
      </c>
      <c r="D87" s="36">
        <f t="shared" si="12"/>
        <v>6.557377049180328</v>
      </c>
      <c r="E87" s="36">
        <f t="shared" si="12"/>
        <v>3.4482758620689653</v>
      </c>
      <c r="F87" s="36">
        <f t="shared" si="12"/>
        <v>4.0816326530612246</v>
      </c>
      <c r="J87" s="36">
        <f t="shared" si="11"/>
        <v>5.5555555555555554</v>
      </c>
    </row>
    <row r="88" spans="1:10" ht="14.25" customHeight="1" x14ac:dyDescent="0.25">
      <c r="A88" s="17" t="s">
        <v>30</v>
      </c>
      <c r="B88">
        <f>B77/B81*100</f>
        <v>0</v>
      </c>
      <c r="C88" s="36">
        <f t="shared" ref="C88:F88" si="13">C77/C81*100</f>
        <v>0</v>
      </c>
      <c r="D88" s="36">
        <f t="shared" si="13"/>
        <v>0</v>
      </c>
      <c r="E88" s="36">
        <f t="shared" si="13"/>
        <v>0.86206896551724133</v>
      </c>
      <c r="F88" s="36">
        <f t="shared" si="13"/>
        <v>1.0204081632653061</v>
      </c>
      <c r="J88" s="36">
        <f t="shared" si="11"/>
        <v>0.65359477124183007</v>
      </c>
    </row>
    <row r="89" spans="1:10" ht="14.25" customHeight="1" x14ac:dyDescent="0.25">
      <c r="A89" s="17" t="s">
        <v>33</v>
      </c>
      <c r="B89">
        <f>B78/B81*100</f>
        <v>5.5555555555555554</v>
      </c>
      <c r="C89" s="36">
        <f t="shared" ref="C89:F89" si="14">C78/C81*100</f>
        <v>7.6923076923076925</v>
      </c>
      <c r="D89" s="36">
        <f t="shared" si="14"/>
        <v>8.1967213114754092</v>
      </c>
      <c r="E89" s="36">
        <f t="shared" si="14"/>
        <v>5.1724137931034484</v>
      </c>
      <c r="F89" s="36">
        <f t="shared" si="14"/>
        <v>2.0408163265306123</v>
      </c>
      <c r="J89" s="36">
        <f t="shared" si="11"/>
        <v>4.9019607843137258</v>
      </c>
    </row>
    <row r="90" spans="1:10" ht="14.25" customHeight="1" x14ac:dyDescent="0.25">
      <c r="A90" s="17" t="s">
        <v>34</v>
      </c>
      <c r="B90">
        <f>B79/B81*100</f>
        <v>0</v>
      </c>
      <c r="C90" s="36">
        <f t="shared" ref="C90:F90" si="15">C79/C81*100</f>
        <v>38.461538461538467</v>
      </c>
      <c r="D90" s="36">
        <f t="shared" si="15"/>
        <v>80.327868852459019</v>
      </c>
      <c r="E90" s="36">
        <f t="shared" si="15"/>
        <v>79.310344827586206</v>
      </c>
      <c r="F90" s="36">
        <f t="shared" si="15"/>
        <v>81.632653061224488</v>
      </c>
      <c r="J90" s="36">
        <f t="shared" si="11"/>
        <v>73.856209150326805</v>
      </c>
    </row>
    <row r="91" spans="1:10" ht="14.25" customHeight="1" x14ac:dyDescent="0.25">
      <c r="A91" s="17"/>
    </row>
    <row r="92" spans="1:10" ht="14.25" customHeight="1" x14ac:dyDescent="0.25">
      <c r="A92" s="17"/>
    </row>
    <row r="93" spans="1:10" ht="14.25" customHeight="1" x14ac:dyDescent="0.25">
      <c r="A93" s="40" t="s">
        <v>106</v>
      </c>
    </row>
    <row r="94" spans="1:10" ht="14.25" customHeight="1" x14ac:dyDescent="0.25">
      <c r="A94" s="17" t="s">
        <v>33</v>
      </c>
      <c r="B94">
        <f>B78/B82</f>
        <v>2.3809523809523808E-2</v>
      </c>
      <c r="C94" s="39">
        <f t="shared" ref="C94:F94" si="16">C78/C82</f>
        <v>3.3333333333333333E-2</v>
      </c>
      <c r="D94" s="39">
        <f t="shared" si="16"/>
        <v>0.10869565217391304</v>
      </c>
      <c r="E94" s="39">
        <f t="shared" si="16"/>
        <v>9.6774193548387094E-2</v>
      </c>
      <c r="F94" s="39">
        <f t="shared" si="16"/>
        <v>5.2631578947368418E-2</v>
      </c>
      <c r="J94">
        <f>J78/J82</f>
        <v>6.8807339449541288E-2</v>
      </c>
    </row>
    <row r="95" spans="1:10" ht="14.25" customHeight="1" x14ac:dyDescent="0.25">
      <c r="A95" s="17"/>
    </row>
    <row r="96" spans="1:10" ht="14.25" customHeight="1" x14ac:dyDescent="0.25">
      <c r="A96" s="17"/>
    </row>
    <row r="97" spans="1:1" ht="14.25" customHeight="1" x14ac:dyDescent="0.25">
      <c r="A97" s="17"/>
    </row>
    <row r="98" spans="1:1" ht="14.25" customHeight="1" x14ac:dyDescent="0.25">
      <c r="A98" s="17"/>
    </row>
    <row r="99" spans="1:1" ht="14.25" customHeight="1" x14ac:dyDescent="0.25">
      <c r="A99" s="17"/>
    </row>
    <row r="100" spans="1:1" ht="14.25" customHeight="1" x14ac:dyDescent="0.25">
      <c r="A100" s="17"/>
    </row>
    <row r="101" spans="1:1" ht="14.25" customHeight="1" x14ac:dyDescent="0.25">
      <c r="A101" s="17"/>
    </row>
    <row r="102" spans="1:1" ht="14.25" customHeight="1" x14ac:dyDescent="0.25">
      <c r="A102" s="17"/>
    </row>
    <row r="103" spans="1:1" ht="14.25" customHeight="1" x14ac:dyDescent="0.25">
      <c r="A103" s="17"/>
    </row>
    <row r="104" spans="1:1" ht="14.25" customHeight="1" x14ac:dyDescent="0.25">
      <c r="A104" s="17"/>
    </row>
    <row r="105" spans="1:1" ht="14.25" customHeight="1" x14ac:dyDescent="0.25">
      <c r="A105" s="17"/>
    </row>
    <row r="106" spans="1:1" ht="14.25" customHeight="1" x14ac:dyDescent="0.25">
      <c r="A106" s="17"/>
    </row>
    <row r="107" spans="1:1" ht="14.25" customHeight="1" x14ac:dyDescent="0.25">
      <c r="A107" s="17"/>
    </row>
    <row r="108" spans="1:1" ht="14.25" customHeight="1" x14ac:dyDescent="0.25">
      <c r="A108" s="17"/>
    </row>
    <row r="109" spans="1:1" ht="14.25" customHeight="1" x14ac:dyDescent="0.25">
      <c r="A109" s="17"/>
    </row>
    <row r="110" spans="1:1" ht="14.25" customHeight="1" x14ac:dyDescent="0.25">
      <c r="A110" s="17"/>
    </row>
    <row r="111" spans="1:1" ht="14.25" customHeight="1" x14ac:dyDescent="0.25">
      <c r="A111" s="17"/>
    </row>
    <row r="112" spans="1:1" ht="14.25" customHeight="1" x14ac:dyDescent="0.25">
      <c r="A112" s="17"/>
    </row>
    <row r="113" spans="1:1" ht="14.25" customHeight="1" x14ac:dyDescent="0.25">
      <c r="A113" s="17"/>
    </row>
    <row r="114" spans="1:1" ht="14.25" customHeight="1" x14ac:dyDescent="0.25">
      <c r="A114" s="17"/>
    </row>
    <row r="115" spans="1:1" ht="14.25" customHeight="1" x14ac:dyDescent="0.25">
      <c r="A115" s="17"/>
    </row>
    <row r="116" spans="1:1" ht="14.25" customHeight="1" x14ac:dyDescent="0.25">
      <c r="A116" s="17"/>
    </row>
    <row r="117" spans="1:1" ht="14.25" customHeight="1" x14ac:dyDescent="0.25">
      <c r="A117" s="17"/>
    </row>
    <row r="118" spans="1:1" ht="14.25" customHeight="1" x14ac:dyDescent="0.25">
      <c r="A118" s="17"/>
    </row>
    <row r="119" spans="1:1" ht="14.25" customHeight="1" x14ac:dyDescent="0.25">
      <c r="A119" s="17"/>
    </row>
    <row r="120" spans="1:1" ht="14.25" customHeight="1" x14ac:dyDescent="0.25">
      <c r="A120" s="17"/>
    </row>
    <row r="121" spans="1:1" ht="14.25" customHeight="1" x14ac:dyDescent="0.25">
      <c r="A121" s="17"/>
    </row>
    <row r="122" spans="1:1" ht="14.25" customHeight="1" x14ac:dyDescent="0.25">
      <c r="A122" s="17"/>
    </row>
    <row r="123" spans="1:1" ht="14.25" customHeight="1" x14ac:dyDescent="0.25">
      <c r="A123" s="17"/>
    </row>
    <row r="124" spans="1:1" ht="14.25" customHeight="1" x14ac:dyDescent="0.25">
      <c r="A124" s="17"/>
    </row>
    <row r="125" spans="1:1" ht="14.25" customHeight="1" x14ac:dyDescent="0.25">
      <c r="A125" s="17"/>
    </row>
    <row r="126" spans="1:1" ht="14.25" customHeight="1" x14ac:dyDescent="0.25">
      <c r="A126" s="17"/>
    </row>
    <row r="127" spans="1:1" ht="14.25" customHeight="1" x14ac:dyDescent="0.25">
      <c r="A127" s="17"/>
    </row>
    <row r="128" spans="1:1" ht="14.25" customHeight="1" x14ac:dyDescent="0.25">
      <c r="A128" s="17"/>
    </row>
    <row r="129" spans="1:1" ht="14.25" customHeight="1" x14ac:dyDescent="0.25">
      <c r="A129" s="17"/>
    </row>
    <row r="130" spans="1:1" ht="14.25" customHeight="1" x14ac:dyDescent="0.25">
      <c r="A130" s="17"/>
    </row>
    <row r="131" spans="1:1" ht="14.25" customHeight="1" x14ac:dyDescent="0.25">
      <c r="A131" s="17"/>
    </row>
    <row r="132" spans="1:1" ht="14.25" customHeight="1" x14ac:dyDescent="0.25">
      <c r="A132" s="17"/>
    </row>
    <row r="133" spans="1:1" ht="14.25" customHeight="1" x14ac:dyDescent="0.25">
      <c r="A133" s="17"/>
    </row>
    <row r="134" spans="1:1" ht="14.25" customHeight="1" x14ac:dyDescent="0.25">
      <c r="A134" s="17"/>
    </row>
    <row r="135" spans="1:1" ht="14.25" customHeight="1" x14ac:dyDescent="0.25">
      <c r="A135" s="17"/>
    </row>
    <row r="136" spans="1:1" ht="14.25" customHeight="1" x14ac:dyDescent="0.25">
      <c r="A136" s="17"/>
    </row>
    <row r="137" spans="1:1" ht="14.25" customHeight="1" x14ac:dyDescent="0.25">
      <c r="A137" s="17"/>
    </row>
    <row r="138" spans="1:1" ht="14.25" customHeight="1" x14ac:dyDescent="0.25">
      <c r="A138" s="17"/>
    </row>
    <row r="139" spans="1:1" ht="14.25" customHeight="1" x14ac:dyDescent="0.25">
      <c r="A139" s="17"/>
    </row>
    <row r="140" spans="1:1" ht="14.25" customHeight="1" x14ac:dyDescent="0.25">
      <c r="A140" s="17"/>
    </row>
    <row r="141" spans="1:1" ht="14.25" customHeight="1" x14ac:dyDescent="0.25">
      <c r="A141" s="17"/>
    </row>
    <row r="142" spans="1:1" ht="14.25" customHeight="1" x14ac:dyDescent="0.25">
      <c r="A142" s="17"/>
    </row>
    <row r="143" spans="1:1" ht="14.25" customHeight="1" x14ac:dyDescent="0.25">
      <c r="A143" s="17"/>
    </row>
    <row r="144" spans="1:1" ht="14.25" customHeight="1" x14ac:dyDescent="0.25">
      <c r="A144" s="17"/>
    </row>
    <row r="145" spans="1:1" ht="14.25" customHeight="1" x14ac:dyDescent="0.25">
      <c r="A145" s="17"/>
    </row>
    <row r="146" spans="1:1" ht="14.25" customHeight="1" x14ac:dyDescent="0.25">
      <c r="A146" s="17"/>
    </row>
    <row r="147" spans="1:1" ht="14.25" customHeight="1" x14ac:dyDescent="0.25">
      <c r="A147" s="17"/>
    </row>
    <row r="148" spans="1:1" ht="14.25" customHeight="1" x14ac:dyDescent="0.25">
      <c r="A148" s="17"/>
    </row>
    <row r="149" spans="1:1" ht="14.25" customHeight="1" x14ac:dyDescent="0.25">
      <c r="A149" s="17"/>
    </row>
    <row r="150" spans="1:1" ht="14.25" customHeight="1" x14ac:dyDescent="0.25">
      <c r="A150" s="17"/>
    </row>
    <row r="151" spans="1:1" ht="14.25" customHeight="1" x14ac:dyDescent="0.25">
      <c r="A151" s="17"/>
    </row>
    <row r="152" spans="1:1" ht="14.25" customHeight="1" x14ac:dyDescent="0.25">
      <c r="A152" s="17"/>
    </row>
    <row r="153" spans="1:1" ht="14.25" customHeight="1" x14ac:dyDescent="0.25">
      <c r="A153" s="17"/>
    </row>
    <row r="154" spans="1:1" ht="14.25" customHeight="1" x14ac:dyDescent="0.25">
      <c r="A154" s="17"/>
    </row>
    <row r="155" spans="1:1" ht="14.25" customHeight="1" x14ac:dyDescent="0.25">
      <c r="A155" s="17"/>
    </row>
    <row r="156" spans="1:1" ht="14.25" customHeight="1" x14ac:dyDescent="0.25">
      <c r="A156" s="17"/>
    </row>
    <row r="157" spans="1:1" ht="14.25" customHeight="1" x14ac:dyDescent="0.25">
      <c r="A157" s="17"/>
    </row>
    <row r="158" spans="1:1" ht="14.25" customHeight="1" x14ac:dyDescent="0.25">
      <c r="A158" s="17"/>
    </row>
    <row r="159" spans="1:1" ht="14.25" customHeight="1" x14ac:dyDescent="0.25">
      <c r="A159" s="17"/>
    </row>
    <row r="160" spans="1:1" ht="14.25" customHeight="1" x14ac:dyDescent="0.25">
      <c r="A160" s="17"/>
    </row>
    <row r="161" spans="1:1" ht="14.25" customHeight="1" x14ac:dyDescent="0.25">
      <c r="A161" s="17"/>
    </row>
    <row r="162" spans="1:1" ht="14.25" customHeight="1" x14ac:dyDescent="0.25">
      <c r="A162" s="17"/>
    </row>
    <row r="163" spans="1:1" ht="14.25" customHeight="1" x14ac:dyDescent="0.25">
      <c r="A163" s="17"/>
    </row>
    <row r="164" spans="1:1" ht="14.25" customHeight="1" x14ac:dyDescent="0.25">
      <c r="A164" s="17"/>
    </row>
    <row r="165" spans="1:1" ht="14.25" customHeight="1" x14ac:dyDescent="0.25">
      <c r="A165" s="17"/>
    </row>
    <row r="166" spans="1:1" ht="14.25" customHeight="1" x14ac:dyDescent="0.25">
      <c r="A166" s="17"/>
    </row>
    <row r="167" spans="1:1" ht="14.25" customHeight="1" x14ac:dyDescent="0.25">
      <c r="A167" s="17"/>
    </row>
    <row r="168" spans="1:1" ht="14.25" customHeight="1" x14ac:dyDescent="0.25">
      <c r="A168" s="17"/>
    </row>
    <row r="169" spans="1:1" ht="14.25" customHeight="1" x14ac:dyDescent="0.25">
      <c r="A169" s="17"/>
    </row>
    <row r="170" spans="1:1" ht="14.25" customHeight="1" x14ac:dyDescent="0.25">
      <c r="A170" s="17"/>
    </row>
    <row r="171" spans="1:1" ht="14.25" customHeight="1" x14ac:dyDescent="0.25">
      <c r="A171" s="17"/>
    </row>
    <row r="172" spans="1:1" ht="14.25" customHeight="1" x14ac:dyDescent="0.25">
      <c r="A172" s="17"/>
    </row>
    <row r="173" spans="1:1" ht="14.25" customHeight="1" x14ac:dyDescent="0.25">
      <c r="A173" s="17"/>
    </row>
    <row r="174" spans="1:1" ht="14.25" customHeight="1" x14ac:dyDescent="0.25">
      <c r="A174" s="17"/>
    </row>
    <row r="175" spans="1:1" ht="14.25" customHeight="1" x14ac:dyDescent="0.25">
      <c r="A175" s="17"/>
    </row>
    <row r="176" spans="1:1" ht="14.25" customHeight="1" x14ac:dyDescent="0.25">
      <c r="A176" s="17"/>
    </row>
    <row r="177" spans="1:1" ht="14.25" customHeight="1" x14ac:dyDescent="0.25">
      <c r="A177" s="17"/>
    </row>
    <row r="178" spans="1:1" ht="14.25" customHeight="1" x14ac:dyDescent="0.25">
      <c r="A178" s="17"/>
    </row>
    <row r="179" spans="1:1" ht="14.25" customHeight="1" x14ac:dyDescent="0.25">
      <c r="A179" s="17"/>
    </row>
    <row r="180" spans="1:1" ht="14.25" customHeight="1" x14ac:dyDescent="0.25">
      <c r="A180" s="17"/>
    </row>
    <row r="181" spans="1:1" ht="14.25" customHeight="1" x14ac:dyDescent="0.25">
      <c r="A181" s="17"/>
    </row>
    <row r="182" spans="1:1" ht="14.25" customHeight="1" x14ac:dyDescent="0.25">
      <c r="A182" s="17"/>
    </row>
    <row r="183" spans="1:1" ht="14.25" customHeight="1" x14ac:dyDescent="0.25">
      <c r="A183" s="17"/>
    </row>
    <row r="184" spans="1:1" ht="14.25" customHeight="1" x14ac:dyDescent="0.25">
      <c r="A184" s="17"/>
    </row>
    <row r="185" spans="1:1" ht="14.25" customHeight="1" x14ac:dyDescent="0.25">
      <c r="A185" s="17"/>
    </row>
    <row r="186" spans="1:1" ht="14.25" customHeight="1" x14ac:dyDescent="0.25">
      <c r="A186" s="17"/>
    </row>
    <row r="187" spans="1:1" ht="14.25" customHeight="1" x14ac:dyDescent="0.25">
      <c r="A187" s="17"/>
    </row>
    <row r="188" spans="1:1" ht="14.25" customHeight="1" x14ac:dyDescent="0.25">
      <c r="A188" s="17"/>
    </row>
    <row r="189" spans="1:1" ht="14.25" customHeight="1" x14ac:dyDescent="0.25">
      <c r="A189" s="17"/>
    </row>
    <row r="190" spans="1:1" ht="14.25" customHeight="1" x14ac:dyDescent="0.25">
      <c r="A190" s="17"/>
    </row>
    <row r="191" spans="1:1" ht="14.25" customHeight="1" x14ac:dyDescent="0.25">
      <c r="A191" s="17"/>
    </row>
    <row r="192" spans="1:1" ht="14.25" customHeight="1" x14ac:dyDescent="0.25">
      <c r="A192" s="17"/>
    </row>
    <row r="193" spans="1:1" ht="14.25" customHeight="1" x14ac:dyDescent="0.25">
      <c r="A193" s="17"/>
    </row>
    <row r="194" spans="1:1" ht="14.25" customHeight="1" x14ac:dyDescent="0.25">
      <c r="A194" s="17"/>
    </row>
    <row r="195" spans="1:1" ht="14.25" customHeight="1" x14ac:dyDescent="0.25">
      <c r="A195" s="17"/>
    </row>
    <row r="196" spans="1:1" ht="14.25" customHeight="1" x14ac:dyDescent="0.25">
      <c r="A196" s="17"/>
    </row>
    <row r="197" spans="1:1" ht="14.25" customHeight="1" x14ac:dyDescent="0.25">
      <c r="A197" s="17"/>
    </row>
    <row r="198" spans="1:1" ht="14.25" customHeight="1" x14ac:dyDescent="0.25">
      <c r="A198" s="17"/>
    </row>
    <row r="199" spans="1:1" ht="14.25" customHeight="1" x14ac:dyDescent="0.25">
      <c r="A199" s="17"/>
    </row>
    <row r="200" spans="1:1" ht="14.25" customHeight="1" x14ac:dyDescent="0.25">
      <c r="A200" s="17"/>
    </row>
    <row r="201" spans="1:1" ht="14.25" customHeight="1" x14ac:dyDescent="0.25">
      <c r="A201" s="17"/>
    </row>
    <row r="202" spans="1:1" ht="14.25" customHeight="1" x14ac:dyDescent="0.25">
      <c r="A202" s="17"/>
    </row>
    <row r="203" spans="1:1" ht="14.25" customHeight="1" x14ac:dyDescent="0.25">
      <c r="A203" s="17"/>
    </row>
    <row r="204" spans="1:1" ht="14.25" customHeight="1" x14ac:dyDescent="0.25">
      <c r="A204" s="17"/>
    </row>
    <row r="205" spans="1:1" ht="14.25" customHeight="1" x14ac:dyDescent="0.25">
      <c r="A205" s="17"/>
    </row>
    <row r="206" spans="1:1" ht="14.25" customHeight="1" x14ac:dyDescent="0.25">
      <c r="A206" s="17"/>
    </row>
    <row r="207" spans="1:1" ht="14.25" customHeight="1" x14ac:dyDescent="0.25">
      <c r="A207" s="17"/>
    </row>
    <row r="208" spans="1:1" ht="14.25" customHeight="1" x14ac:dyDescent="0.25">
      <c r="A208" s="17"/>
    </row>
    <row r="209" spans="1:1" ht="14.25" customHeight="1" x14ac:dyDescent="0.25">
      <c r="A209" s="17"/>
    </row>
    <row r="210" spans="1:1" ht="14.25" customHeight="1" x14ac:dyDescent="0.25">
      <c r="A210" s="17"/>
    </row>
    <row r="211" spans="1:1" ht="14.25" customHeight="1" x14ac:dyDescent="0.25">
      <c r="A211" s="17"/>
    </row>
    <row r="212" spans="1:1" ht="14.25" customHeight="1" x14ac:dyDescent="0.25">
      <c r="A212" s="17"/>
    </row>
    <row r="213" spans="1:1" ht="14.25" customHeight="1" x14ac:dyDescent="0.25">
      <c r="A213" s="17"/>
    </row>
    <row r="214" spans="1:1" ht="14.25" customHeight="1" x14ac:dyDescent="0.25">
      <c r="A214" s="17"/>
    </row>
    <row r="215" spans="1:1" ht="14.25" customHeight="1" x14ac:dyDescent="0.25">
      <c r="A215" s="17"/>
    </row>
    <row r="216" spans="1:1" ht="14.25" customHeight="1" x14ac:dyDescent="0.25">
      <c r="A216" s="17"/>
    </row>
    <row r="217" spans="1:1" ht="14.25" customHeight="1" x14ac:dyDescent="0.25">
      <c r="A217" s="17"/>
    </row>
    <row r="218" spans="1:1" ht="14.25" customHeight="1" x14ac:dyDescent="0.25">
      <c r="A218" s="17"/>
    </row>
    <row r="219" spans="1:1" ht="14.25" customHeight="1" x14ac:dyDescent="0.25">
      <c r="A219" s="17"/>
    </row>
    <row r="220" spans="1:1" ht="14.25" customHeight="1" x14ac:dyDescent="0.25">
      <c r="A220" s="17"/>
    </row>
    <row r="221" spans="1:1" ht="14.25" customHeight="1" x14ac:dyDescent="0.25">
      <c r="A221" s="17"/>
    </row>
    <row r="222" spans="1:1" ht="14.25" customHeight="1" x14ac:dyDescent="0.25">
      <c r="A222" s="17"/>
    </row>
    <row r="223" spans="1:1" ht="14.25" customHeight="1" x14ac:dyDescent="0.25">
      <c r="A223" s="17"/>
    </row>
    <row r="224" spans="1:1" ht="14.25" customHeight="1" x14ac:dyDescent="0.25">
      <c r="A224" s="17"/>
    </row>
    <row r="225" spans="1:1" ht="14.25" customHeight="1" x14ac:dyDescent="0.25">
      <c r="A225" s="17"/>
    </row>
    <row r="226" spans="1:1" ht="14.25" customHeight="1" x14ac:dyDescent="0.25">
      <c r="A226" s="17"/>
    </row>
    <row r="227" spans="1:1" ht="14.25" customHeight="1" x14ac:dyDescent="0.25">
      <c r="A227" s="17"/>
    </row>
    <row r="228" spans="1:1" ht="14.25" customHeight="1" x14ac:dyDescent="0.25">
      <c r="A228" s="17"/>
    </row>
    <row r="229" spans="1:1" ht="14.25" customHeight="1" x14ac:dyDescent="0.25">
      <c r="A229" s="17"/>
    </row>
    <row r="230" spans="1:1" ht="14.25" customHeight="1" x14ac:dyDescent="0.25">
      <c r="A230" s="17"/>
    </row>
    <row r="231" spans="1:1" ht="14.25" customHeight="1" x14ac:dyDescent="0.25">
      <c r="A231" s="17"/>
    </row>
    <row r="232" spans="1:1" ht="14.25" customHeight="1" x14ac:dyDescent="0.25">
      <c r="A232" s="17"/>
    </row>
    <row r="233" spans="1:1" ht="14.25" customHeight="1" x14ac:dyDescent="0.25">
      <c r="A233" s="17"/>
    </row>
    <row r="234" spans="1:1" ht="14.25" customHeight="1" x14ac:dyDescent="0.25">
      <c r="A234" s="17"/>
    </row>
    <row r="235" spans="1:1" ht="14.25" customHeight="1" x14ac:dyDescent="0.25">
      <c r="A235" s="17"/>
    </row>
    <row r="236" spans="1:1" ht="14.25" customHeight="1" x14ac:dyDescent="0.25">
      <c r="A236" s="17"/>
    </row>
    <row r="237" spans="1:1" ht="14.25" customHeight="1" x14ac:dyDescent="0.25">
      <c r="A237" s="17"/>
    </row>
    <row r="238" spans="1:1" ht="14.25" customHeight="1" x14ac:dyDescent="0.25">
      <c r="A238" s="17"/>
    </row>
    <row r="239" spans="1:1" ht="14.25" customHeight="1" x14ac:dyDescent="0.25">
      <c r="A239" s="17"/>
    </row>
    <row r="240" spans="1:1" ht="14.25" customHeight="1" x14ac:dyDescent="0.25">
      <c r="A240" s="17"/>
    </row>
    <row r="241" spans="1:1" ht="14.25" customHeight="1" x14ac:dyDescent="0.25">
      <c r="A241" s="17"/>
    </row>
    <row r="242" spans="1:1" ht="14.25" customHeight="1" x14ac:dyDescent="0.25">
      <c r="A242" s="17"/>
    </row>
    <row r="243" spans="1:1" ht="14.25" customHeight="1" x14ac:dyDescent="0.25">
      <c r="A243" s="17"/>
    </row>
    <row r="244" spans="1:1" ht="14.25" customHeight="1" x14ac:dyDescent="0.25">
      <c r="A244" s="17"/>
    </row>
    <row r="245" spans="1:1" ht="14.25" customHeight="1" x14ac:dyDescent="0.25">
      <c r="A245" s="17"/>
    </row>
    <row r="246" spans="1:1" ht="14.25" customHeight="1" x14ac:dyDescent="0.25">
      <c r="A246" s="17"/>
    </row>
    <row r="247" spans="1:1" ht="14.25" customHeight="1" x14ac:dyDescent="0.25">
      <c r="A247" s="17"/>
    </row>
    <row r="248" spans="1:1" ht="14.25" customHeight="1" x14ac:dyDescent="0.25">
      <c r="A248" s="17"/>
    </row>
    <row r="249" spans="1:1" ht="14.25" customHeight="1" x14ac:dyDescent="0.25">
      <c r="A249" s="17"/>
    </row>
    <row r="250" spans="1:1" ht="14.25" customHeight="1" x14ac:dyDescent="0.25">
      <c r="A250" s="17"/>
    </row>
    <row r="251" spans="1:1" ht="14.25" customHeight="1" x14ac:dyDescent="0.25">
      <c r="A251" s="17"/>
    </row>
    <row r="252" spans="1:1" ht="14.25" customHeight="1" x14ac:dyDescent="0.25">
      <c r="A252" s="17"/>
    </row>
    <row r="253" spans="1:1" ht="14.25" customHeight="1" x14ac:dyDescent="0.25">
      <c r="A253" s="17"/>
    </row>
    <row r="254" spans="1:1" ht="14.25" customHeight="1" x14ac:dyDescent="0.25">
      <c r="A254" s="17"/>
    </row>
    <row r="255" spans="1:1" ht="14.25" customHeight="1" x14ac:dyDescent="0.25">
      <c r="A255" s="17"/>
    </row>
    <row r="256" spans="1:1" ht="14.25" customHeight="1" x14ac:dyDescent="0.25">
      <c r="A256" s="17"/>
    </row>
    <row r="257" spans="1:1" ht="14.25" customHeight="1" x14ac:dyDescent="0.25">
      <c r="A257" s="17"/>
    </row>
    <row r="258" spans="1:1" ht="14.25" customHeight="1" x14ac:dyDescent="0.25">
      <c r="A258" s="17"/>
    </row>
    <row r="259" spans="1:1" ht="14.25" customHeight="1" x14ac:dyDescent="0.25">
      <c r="A259" s="17"/>
    </row>
    <row r="260" spans="1:1" ht="14.25" customHeight="1" x14ac:dyDescent="0.25">
      <c r="A260" s="17"/>
    </row>
    <row r="261" spans="1:1" ht="14.25" customHeight="1" x14ac:dyDescent="0.25">
      <c r="A261" s="17"/>
    </row>
    <row r="262" spans="1:1" ht="14.25" customHeight="1" x14ac:dyDescent="0.25">
      <c r="A262" s="17"/>
    </row>
    <row r="263" spans="1:1" ht="14.25" customHeight="1" x14ac:dyDescent="0.25">
      <c r="A263" s="17"/>
    </row>
    <row r="264" spans="1:1" ht="14.25" customHeight="1" x14ac:dyDescent="0.25">
      <c r="A264" s="17"/>
    </row>
    <row r="265" spans="1:1" ht="14.25" customHeight="1" x14ac:dyDescent="0.25">
      <c r="A265" s="17"/>
    </row>
    <row r="266" spans="1:1" ht="14.25" customHeight="1" x14ac:dyDescent="0.25">
      <c r="A266" s="17"/>
    </row>
    <row r="267" spans="1:1" ht="14.25" customHeight="1" x14ac:dyDescent="0.25">
      <c r="A267" s="17"/>
    </row>
    <row r="268" spans="1:1" ht="14.25" customHeight="1" x14ac:dyDescent="0.25">
      <c r="A268" s="17"/>
    </row>
    <row r="269" spans="1:1" ht="14.25" customHeight="1" x14ac:dyDescent="0.25">
      <c r="A269" s="17"/>
    </row>
    <row r="270" spans="1:1" ht="14.25" customHeight="1" x14ac:dyDescent="0.25">
      <c r="A270" s="17"/>
    </row>
    <row r="271" spans="1:1" ht="14.25" customHeight="1" x14ac:dyDescent="0.25">
      <c r="A271" s="17"/>
    </row>
    <row r="272" spans="1:1" ht="14.25" customHeight="1" x14ac:dyDescent="0.25">
      <c r="A272" s="17"/>
    </row>
    <row r="273" spans="1:1" ht="14.25" customHeight="1" x14ac:dyDescent="0.25">
      <c r="A273" s="17"/>
    </row>
    <row r="274" spans="1:1" ht="14.25" customHeight="1" x14ac:dyDescent="0.25">
      <c r="A274" s="17"/>
    </row>
    <row r="275" spans="1:1" ht="14.25" customHeight="1" x14ac:dyDescent="0.25">
      <c r="A275" s="17"/>
    </row>
    <row r="276" spans="1:1" ht="14.25" customHeight="1" x14ac:dyDescent="0.25">
      <c r="A276" s="17"/>
    </row>
    <row r="277" spans="1:1" ht="14.25" customHeight="1" x14ac:dyDescent="0.25">
      <c r="A277" s="17"/>
    </row>
    <row r="278" spans="1:1" ht="14.25" customHeight="1" x14ac:dyDescent="0.25">
      <c r="A278" s="17"/>
    </row>
    <row r="279" spans="1:1" ht="14.25" customHeight="1" x14ac:dyDescent="0.25">
      <c r="A279" s="17"/>
    </row>
    <row r="280" spans="1:1" ht="14.25" customHeight="1" x14ac:dyDescent="0.25">
      <c r="A280" s="17"/>
    </row>
    <row r="281" spans="1:1" ht="14.25" customHeight="1" x14ac:dyDescent="0.25">
      <c r="A281" s="17"/>
    </row>
    <row r="282" spans="1:1" ht="14.25" customHeight="1" x14ac:dyDescent="0.25">
      <c r="A282" s="17"/>
    </row>
    <row r="283" spans="1:1" ht="14.25" customHeight="1" x14ac:dyDescent="0.25">
      <c r="A283" s="17"/>
    </row>
    <row r="284" spans="1:1" ht="14.25" customHeight="1" x14ac:dyDescent="0.25">
      <c r="A284" s="17"/>
    </row>
    <row r="285" spans="1:1" ht="14.25" customHeight="1" x14ac:dyDescent="0.25">
      <c r="A285" s="17"/>
    </row>
    <row r="286" spans="1:1" ht="14.25" customHeight="1" x14ac:dyDescent="0.25">
      <c r="A286" s="17"/>
    </row>
    <row r="287" spans="1:1" ht="14.25" customHeight="1" x14ac:dyDescent="0.25">
      <c r="A287" s="17"/>
    </row>
    <row r="288" spans="1:1" ht="14.25" customHeight="1" x14ac:dyDescent="0.25">
      <c r="A288" s="17"/>
    </row>
    <row r="289" spans="1:1" ht="14.25" customHeight="1" x14ac:dyDescent="0.25">
      <c r="A289" s="17"/>
    </row>
    <row r="290" spans="1:1" ht="14.25" customHeight="1" x14ac:dyDescent="0.25">
      <c r="A290" s="17"/>
    </row>
    <row r="291" spans="1:1" ht="14.25" customHeight="1" x14ac:dyDescent="0.25">
      <c r="A291" s="17"/>
    </row>
    <row r="292" spans="1:1" ht="14.25" customHeight="1" x14ac:dyDescent="0.25">
      <c r="A292" s="17"/>
    </row>
    <row r="293" spans="1:1" ht="14.25" customHeight="1" x14ac:dyDescent="0.25">
      <c r="A293" s="17"/>
    </row>
    <row r="294" spans="1:1" ht="14.25" customHeight="1" x14ac:dyDescent="0.25">
      <c r="A294" s="17"/>
    </row>
    <row r="295" spans="1:1" ht="14.25" customHeight="1" x14ac:dyDescent="0.25">
      <c r="A295" s="17"/>
    </row>
    <row r="296" spans="1:1" ht="14.25" customHeight="1" x14ac:dyDescent="0.25">
      <c r="A296" s="17"/>
    </row>
    <row r="297" spans="1:1" ht="14.25" customHeight="1" x14ac:dyDescent="0.25">
      <c r="A297" s="17"/>
    </row>
    <row r="298" spans="1:1" ht="14.25" customHeight="1" x14ac:dyDescent="0.25">
      <c r="A298" s="17"/>
    </row>
    <row r="299" spans="1:1" ht="14.25" customHeight="1" x14ac:dyDescent="0.25">
      <c r="A299" s="17"/>
    </row>
    <row r="300" spans="1:1" ht="14.25" customHeight="1" x14ac:dyDescent="0.25">
      <c r="A300" s="17"/>
    </row>
    <row r="301" spans="1:1" ht="14.25" customHeight="1" x14ac:dyDescent="0.25">
      <c r="A301" s="17"/>
    </row>
    <row r="302" spans="1:1" ht="14.25" customHeight="1" x14ac:dyDescent="0.25">
      <c r="A302" s="17"/>
    </row>
    <row r="303" spans="1:1" ht="14.25" customHeight="1" x14ac:dyDescent="0.25">
      <c r="A303" s="17"/>
    </row>
    <row r="304" spans="1:1" ht="14.25" customHeight="1" x14ac:dyDescent="0.25">
      <c r="A304" s="17"/>
    </row>
    <row r="305" spans="1:1" ht="14.25" customHeight="1" x14ac:dyDescent="0.25">
      <c r="A305" s="17"/>
    </row>
    <row r="306" spans="1:1" ht="14.25" customHeight="1" x14ac:dyDescent="0.25">
      <c r="A306" s="17"/>
    </row>
    <row r="307" spans="1:1" ht="14.25" customHeight="1" x14ac:dyDescent="0.25">
      <c r="A307" s="17"/>
    </row>
    <row r="308" spans="1:1" ht="14.25" customHeight="1" x14ac:dyDescent="0.25">
      <c r="A308" s="17"/>
    </row>
    <row r="309" spans="1:1" ht="14.25" customHeight="1" x14ac:dyDescent="0.25">
      <c r="A309" s="17"/>
    </row>
    <row r="310" spans="1:1" ht="14.25" customHeight="1" x14ac:dyDescent="0.25">
      <c r="A310" s="17"/>
    </row>
    <row r="311" spans="1:1" ht="14.25" customHeight="1" x14ac:dyDescent="0.25">
      <c r="A311" s="17"/>
    </row>
    <row r="312" spans="1:1" ht="14.25" customHeight="1" x14ac:dyDescent="0.25">
      <c r="A312" s="17"/>
    </row>
    <row r="313" spans="1:1" ht="14.25" customHeight="1" x14ac:dyDescent="0.25">
      <c r="A313" s="17"/>
    </row>
    <row r="314" spans="1:1" ht="14.25" customHeight="1" x14ac:dyDescent="0.25">
      <c r="A314" s="17"/>
    </row>
    <row r="315" spans="1:1" ht="14.25" customHeight="1" x14ac:dyDescent="0.25">
      <c r="A315" s="17"/>
    </row>
    <row r="316" spans="1:1" ht="14.25" customHeight="1" x14ac:dyDescent="0.25">
      <c r="A316" s="17"/>
    </row>
    <row r="317" spans="1:1" ht="14.25" customHeight="1" x14ac:dyDescent="0.25">
      <c r="A317" s="17"/>
    </row>
    <row r="318" spans="1:1" ht="14.25" customHeight="1" x14ac:dyDescent="0.25">
      <c r="A318" s="17"/>
    </row>
    <row r="319" spans="1:1" ht="14.25" customHeight="1" x14ac:dyDescent="0.25">
      <c r="A319" s="17"/>
    </row>
    <row r="320" spans="1:1" ht="14.25" customHeight="1" x14ac:dyDescent="0.25">
      <c r="A320" s="17"/>
    </row>
    <row r="321" spans="1:1" ht="14.25" customHeight="1" x14ac:dyDescent="0.25">
      <c r="A321" s="17"/>
    </row>
    <row r="322" spans="1:1" ht="14.25" customHeight="1" x14ac:dyDescent="0.25">
      <c r="A322" s="17"/>
    </row>
    <row r="323" spans="1:1" ht="14.25" customHeight="1" x14ac:dyDescent="0.25">
      <c r="A323" s="17"/>
    </row>
    <row r="324" spans="1:1" ht="14.25" customHeight="1" x14ac:dyDescent="0.25">
      <c r="A324" s="17"/>
    </row>
    <row r="325" spans="1:1" ht="14.25" customHeight="1" x14ac:dyDescent="0.25">
      <c r="A325" s="17"/>
    </row>
    <row r="326" spans="1:1" ht="14.25" customHeight="1" x14ac:dyDescent="0.25">
      <c r="A326" s="17"/>
    </row>
    <row r="327" spans="1:1" ht="14.25" customHeight="1" x14ac:dyDescent="0.25">
      <c r="A327" s="17"/>
    </row>
    <row r="328" spans="1:1" ht="14.25" customHeight="1" x14ac:dyDescent="0.25">
      <c r="A328" s="17"/>
    </row>
    <row r="329" spans="1:1" ht="14.25" customHeight="1" x14ac:dyDescent="0.25">
      <c r="A329" s="17"/>
    </row>
    <row r="330" spans="1:1" ht="14.25" customHeight="1" x14ac:dyDescent="0.25">
      <c r="A330" s="17"/>
    </row>
    <row r="331" spans="1:1" ht="14.25" customHeight="1" x14ac:dyDescent="0.25">
      <c r="A331" s="17"/>
    </row>
    <row r="332" spans="1:1" ht="14.25" customHeight="1" x14ac:dyDescent="0.25">
      <c r="A332" s="17"/>
    </row>
    <row r="333" spans="1:1" ht="14.25" customHeight="1" x14ac:dyDescent="0.25">
      <c r="A333" s="17"/>
    </row>
    <row r="334" spans="1:1" ht="14.25" customHeight="1" x14ac:dyDescent="0.25">
      <c r="A334" s="17"/>
    </row>
    <row r="335" spans="1:1" ht="14.25" customHeight="1" x14ac:dyDescent="0.25">
      <c r="A335" s="17"/>
    </row>
    <row r="336" spans="1:1" ht="14.25" customHeight="1" x14ac:dyDescent="0.25">
      <c r="A336" s="17"/>
    </row>
    <row r="337" spans="1:1" ht="14.25" customHeight="1" x14ac:dyDescent="0.25">
      <c r="A337" s="17"/>
    </row>
    <row r="338" spans="1:1" ht="14.25" customHeight="1" x14ac:dyDescent="0.25">
      <c r="A338" s="17"/>
    </row>
    <row r="339" spans="1:1" ht="14.25" customHeight="1" x14ac:dyDescent="0.25">
      <c r="A339" s="17"/>
    </row>
    <row r="340" spans="1:1" ht="14.25" customHeight="1" x14ac:dyDescent="0.25">
      <c r="A340" s="17"/>
    </row>
    <row r="341" spans="1:1" ht="14.25" customHeight="1" x14ac:dyDescent="0.25">
      <c r="A341" s="17"/>
    </row>
    <row r="342" spans="1:1" ht="14.25" customHeight="1" x14ac:dyDescent="0.25">
      <c r="A342" s="17"/>
    </row>
    <row r="343" spans="1:1" ht="14.25" customHeight="1" x14ac:dyDescent="0.25">
      <c r="A343" s="17"/>
    </row>
    <row r="344" spans="1:1" ht="14.25" customHeight="1" x14ac:dyDescent="0.25">
      <c r="A344" s="17"/>
    </row>
    <row r="345" spans="1:1" ht="14.25" customHeight="1" x14ac:dyDescent="0.25">
      <c r="A345" s="17"/>
    </row>
    <row r="346" spans="1:1" ht="14.25" customHeight="1" x14ac:dyDescent="0.25">
      <c r="A346" s="17"/>
    </row>
    <row r="347" spans="1:1" ht="14.25" customHeight="1" x14ac:dyDescent="0.25">
      <c r="A347" s="17"/>
    </row>
    <row r="348" spans="1:1" ht="14.25" customHeight="1" x14ac:dyDescent="0.25">
      <c r="A348" s="17"/>
    </row>
    <row r="349" spans="1:1" ht="14.25" customHeight="1" x14ac:dyDescent="0.25">
      <c r="A349" s="17"/>
    </row>
    <row r="350" spans="1:1" ht="14.25" customHeight="1" x14ac:dyDescent="0.25">
      <c r="A350" s="17"/>
    </row>
    <row r="351" spans="1:1" ht="14.25" customHeight="1" x14ac:dyDescent="0.25">
      <c r="A351" s="17"/>
    </row>
    <row r="352" spans="1:1" ht="14.25" customHeight="1" x14ac:dyDescent="0.25">
      <c r="A352" s="17"/>
    </row>
    <row r="353" spans="1:1" ht="14.25" customHeight="1" x14ac:dyDescent="0.25">
      <c r="A353" s="17"/>
    </row>
    <row r="354" spans="1:1" ht="14.25" customHeight="1" x14ac:dyDescent="0.25">
      <c r="A354" s="17"/>
    </row>
    <row r="355" spans="1:1" ht="14.25" customHeight="1" x14ac:dyDescent="0.25">
      <c r="A355" s="17"/>
    </row>
    <row r="356" spans="1:1" ht="14.25" customHeight="1" x14ac:dyDescent="0.25">
      <c r="A356" s="17"/>
    </row>
    <row r="357" spans="1:1" ht="14.25" customHeight="1" x14ac:dyDescent="0.25">
      <c r="A357" s="17"/>
    </row>
    <row r="358" spans="1:1" ht="14.25" customHeight="1" x14ac:dyDescent="0.25">
      <c r="A358" s="17"/>
    </row>
    <row r="359" spans="1:1" ht="14.25" customHeight="1" x14ac:dyDescent="0.25">
      <c r="A359" s="17"/>
    </row>
    <row r="360" spans="1:1" ht="14.25" customHeight="1" x14ac:dyDescent="0.25">
      <c r="A360" s="17"/>
    </row>
    <row r="361" spans="1:1" ht="14.25" customHeight="1" x14ac:dyDescent="0.25">
      <c r="A361" s="17"/>
    </row>
    <row r="362" spans="1:1" ht="14.25" customHeight="1" x14ac:dyDescent="0.25">
      <c r="A362" s="17"/>
    </row>
    <row r="363" spans="1:1" ht="14.25" customHeight="1" x14ac:dyDescent="0.25">
      <c r="A363" s="17"/>
    </row>
    <row r="364" spans="1:1" ht="14.25" customHeight="1" x14ac:dyDescent="0.25">
      <c r="A364" s="17"/>
    </row>
    <row r="365" spans="1:1" ht="14.25" customHeight="1" x14ac:dyDescent="0.25">
      <c r="A365" s="17"/>
    </row>
    <row r="366" spans="1:1" ht="14.25" customHeight="1" x14ac:dyDescent="0.25">
      <c r="A366" s="17"/>
    </row>
    <row r="367" spans="1:1" ht="14.25" customHeight="1" x14ac:dyDescent="0.25">
      <c r="A367" s="17"/>
    </row>
    <row r="368" spans="1:1" ht="14.25" customHeight="1" x14ac:dyDescent="0.25">
      <c r="A368" s="17"/>
    </row>
    <row r="369" spans="1:1" ht="14.25" customHeight="1" x14ac:dyDescent="0.25">
      <c r="A369" s="17"/>
    </row>
    <row r="370" spans="1:1" ht="14.25" customHeight="1" x14ac:dyDescent="0.25">
      <c r="A370" s="17"/>
    </row>
    <row r="371" spans="1:1" ht="14.25" customHeight="1" x14ac:dyDescent="0.25">
      <c r="A371" s="17"/>
    </row>
    <row r="372" spans="1:1" ht="14.25" customHeight="1" x14ac:dyDescent="0.25">
      <c r="A372" s="17"/>
    </row>
    <row r="373" spans="1:1" ht="14.25" customHeight="1" x14ac:dyDescent="0.25">
      <c r="A373" s="17"/>
    </row>
    <row r="374" spans="1:1" ht="14.25" customHeight="1" x14ac:dyDescent="0.25">
      <c r="A374" s="17"/>
    </row>
    <row r="375" spans="1:1" ht="14.25" customHeight="1" x14ac:dyDescent="0.25">
      <c r="A375" s="17"/>
    </row>
    <row r="376" spans="1:1" ht="14.25" customHeight="1" x14ac:dyDescent="0.25">
      <c r="A376" s="17"/>
    </row>
    <row r="377" spans="1:1" ht="14.25" customHeight="1" x14ac:dyDescent="0.25">
      <c r="A377" s="17"/>
    </row>
    <row r="378" spans="1:1" ht="14.25" customHeight="1" x14ac:dyDescent="0.25">
      <c r="A378" s="17"/>
    </row>
    <row r="379" spans="1:1" ht="14.25" customHeight="1" x14ac:dyDescent="0.25">
      <c r="A379" s="17"/>
    </row>
    <row r="380" spans="1:1" ht="14.25" customHeight="1" x14ac:dyDescent="0.25">
      <c r="A380" s="17"/>
    </row>
    <row r="381" spans="1:1" ht="14.25" customHeight="1" x14ac:dyDescent="0.25">
      <c r="A381" s="17"/>
    </row>
    <row r="382" spans="1:1" ht="14.25" customHeight="1" x14ac:dyDescent="0.25">
      <c r="A382" s="17"/>
    </row>
    <row r="383" spans="1:1" ht="14.25" customHeight="1" x14ac:dyDescent="0.25">
      <c r="A383" s="17"/>
    </row>
    <row r="384" spans="1:1" ht="14.25" customHeight="1" x14ac:dyDescent="0.25">
      <c r="A384" s="17"/>
    </row>
    <row r="385" spans="1:1" ht="14.25" customHeight="1" x14ac:dyDescent="0.25">
      <c r="A385" s="17"/>
    </row>
    <row r="386" spans="1:1" ht="14.25" customHeight="1" x14ac:dyDescent="0.25">
      <c r="A386" s="17"/>
    </row>
    <row r="387" spans="1:1" ht="14.25" customHeight="1" x14ac:dyDescent="0.25">
      <c r="A387" s="17"/>
    </row>
    <row r="388" spans="1:1" ht="14.25" customHeight="1" x14ac:dyDescent="0.25">
      <c r="A388" s="17"/>
    </row>
    <row r="389" spans="1:1" ht="14.25" customHeight="1" x14ac:dyDescent="0.25">
      <c r="A389" s="17"/>
    </row>
    <row r="390" spans="1:1" ht="14.25" customHeight="1" x14ac:dyDescent="0.25">
      <c r="A390" s="17"/>
    </row>
    <row r="391" spans="1:1" ht="14.25" customHeight="1" x14ac:dyDescent="0.25">
      <c r="A391" s="17"/>
    </row>
    <row r="392" spans="1:1" ht="14.25" customHeight="1" x14ac:dyDescent="0.25">
      <c r="A392" s="17"/>
    </row>
    <row r="393" spans="1:1" ht="14.25" customHeight="1" x14ac:dyDescent="0.25">
      <c r="A393" s="17"/>
    </row>
    <row r="394" spans="1:1" ht="14.25" customHeight="1" x14ac:dyDescent="0.25">
      <c r="A394" s="17"/>
    </row>
    <row r="395" spans="1:1" ht="14.25" customHeight="1" x14ac:dyDescent="0.25">
      <c r="A395" s="17"/>
    </row>
    <row r="396" spans="1:1" ht="14.25" customHeight="1" x14ac:dyDescent="0.25">
      <c r="A396" s="17"/>
    </row>
    <row r="397" spans="1:1" ht="14.25" customHeight="1" x14ac:dyDescent="0.25">
      <c r="A397" s="17"/>
    </row>
    <row r="398" spans="1:1" ht="14.25" customHeight="1" x14ac:dyDescent="0.25">
      <c r="A398" s="17"/>
    </row>
    <row r="399" spans="1:1" ht="14.25" customHeight="1" x14ac:dyDescent="0.25">
      <c r="A399" s="17"/>
    </row>
    <row r="400" spans="1:1" ht="14.25" customHeight="1" x14ac:dyDescent="0.25">
      <c r="A400" s="17"/>
    </row>
    <row r="401" spans="1:1" ht="14.25" customHeight="1" x14ac:dyDescent="0.25">
      <c r="A401" s="17"/>
    </row>
    <row r="402" spans="1:1" ht="14.25" customHeight="1" x14ac:dyDescent="0.25">
      <c r="A402" s="17"/>
    </row>
    <row r="403" spans="1:1" ht="14.25" customHeight="1" x14ac:dyDescent="0.25">
      <c r="A403" s="17"/>
    </row>
    <row r="404" spans="1:1" ht="14.25" customHeight="1" x14ac:dyDescent="0.25">
      <c r="A404" s="17"/>
    </row>
    <row r="405" spans="1:1" ht="14.25" customHeight="1" x14ac:dyDescent="0.25">
      <c r="A405" s="17"/>
    </row>
    <row r="406" spans="1:1" ht="14.25" customHeight="1" x14ac:dyDescent="0.25">
      <c r="A406" s="17"/>
    </row>
    <row r="407" spans="1:1" ht="14.25" customHeight="1" x14ac:dyDescent="0.25">
      <c r="A407" s="17"/>
    </row>
    <row r="408" spans="1:1" ht="14.25" customHeight="1" x14ac:dyDescent="0.25">
      <c r="A408" s="17"/>
    </row>
    <row r="409" spans="1:1" ht="14.25" customHeight="1" x14ac:dyDescent="0.25">
      <c r="A409" s="17"/>
    </row>
    <row r="410" spans="1:1" ht="14.25" customHeight="1" x14ac:dyDescent="0.25">
      <c r="A410" s="17"/>
    </row>
    <row r="411" spans="1:1" ht="14.25" customHeight="1" x14ac:dyDescent="0.25">
      <c r="A411" s="17"/>
    </row>
    <row r="412" spans="1:1" ht="14.25" customHeight="1" x14ac:dyDescent="0.25">
      <c r="A412" s="17"/>
    </row>
    <row r="413" spans="1:1" ht="14.25" customHeight="1" x14ac:dyDescent="0.25">
      <c r="A413" s="17"/>
    </row>
    <row r="414" spans="1:1" ht="14.25" customHeight="1" x14ac:dyDescent="0.25">
      <c r="A414" s="17"/>
    </row>
    <row r="415" spans="1:1" ht="14.25" customHeight="1" x14ac:dyDescent="0.25">
      <c r="A415" s="17"/>
    </row>
    <row r="416" spans="1:1" ht="14.25" customHeight="1" x14ac:dyDescent="0.25">
      <c r="A416" s="17"/>
    </row>
    <row r="417" spans="1:1" ht="14.25" customHeight="1" x14ac:dyDescent="0.25">
      <c r="A417" s="17"/>
    </row>
    <row r="418" spans="1:1" ht="14.25" customHeight="1" x14ac:dyDescent="0.25">
      <c r="A418" s="17"/>
    </row>
    <row r="419" spans="1:1" ht="14.25" customHeight="1" x14ac:dyDescent="0.25">
      <c r="A419" s="17"/>
    </row>
    <row r="420" spans="1:1" ht="14.25" customHeight="1" x14ac:dyDescent="0.25">
      <c r="A420" s="17"/>
    </row>
    <row r="421" spans="1:1" ht="14.25" customHeight="1" x14ac:dyDescent="0.25">
      <c r="A421" s="17"/>
    </row>
    <row r="422" spans="1:1" ht="14.25" customHeight="1" x14ac:dyDescent="0.25">
      <c r="A422" s="17"/>
    </row>
    <row r="423" spans="1:1" ht="14.25" customHeight="1" x14ac:dyDescent="0.25">
      <c r="A423" s="17"/>
    </row>
    <row r="424" spans="1:1" ht="14.25" customHeight="1" x14ac:dyDescent="0.25">
      <c r="A424" s="17"/>
    </row>
    <row r="425" spans="1:1" ht="14.25" customHeight="1" x14ac:dyDescent="0.25">
      <c r="A425" s="17"/>
    </row>
    <row r="426" spans="1:1" ht="14.25" customHeight="1" x14ac:dyDescent="0.25">
      <c r="A426" s="17"/>
    </row>
    <row r="427" spans="1:1" ht="14.25" customHeight="1" x14ac:dyDescent="0.25">
      <c r="A427" s="17"/>
    </row>
    <row r="428" spans="1:1" ht="14.25" customHeight="1" x14ac:dyDescent="0.25">
      <c r="A428" s="17"/>
    </row>
    <row r="429" spans="1:1" ht="14.25" customHeight="1" x14ac:dyDescent="0.25">
      <c r="A429" s="17"/>
    </row>
    <row r="430" spans="1:1" ht="14.25" customHeight="1" x14ac:dyDescent="0.25">
      <c r="A430" s="17"/>
    </row>
    <row r="431" spans="1:1" ht="14.25" customHeight="1" x14ac:dyDescent="0.25">
      <c r="A431" s="17"/>
    </row>
    <row r="432" spans="1:1" ht="14.25" customHeight="1" x14ac:dyDescent="0.25">
      <c r="A432" s="17"/>
    </row>
    <row r="433" spans="1:1" ht="14.25" customHeight="1" x14ac:dyDescent="0.25">
      <c r="A433" s="17"/>
    </row>
    <row r="434" spans="1:1" ht="14.25" customHeight="1" x14ac:dyDescent="0.25">
      <c r="A434" s="17"/>
    </row>
    <row r="435" spans="1:1" ht="14.25" customHeight="1" x14ac:dyDescent="0.25">
      <c r="A435" s="17"/>
    </row>
    <row r="436" spans="1:1" ht="14.25" customHeight="1" x14ac:dyDescent="0.25">
      <c r="A436" s="17"/>
    </row>
    <row r="437" spans="1:1" ht="14.25" customHeight="1" x14ac:dyDescent="0.25">
      <c r="A437" s="17"/>
    </row>
    <row r="438" spans="1:1" ht="14.25" customHeight="1" x14ac:dyDescent="0.25">
      <c r="A438" s="17"/>
    </row>
    <row r="439" spans="1:1" ht="14.25" customHeight="1" x14ac:dyDescent="0.25">
      <c r="A439" s="17"/>
    </row>
    <row r="440" spans="1:1" ht="14.25" customHeight="1" x14ac:dyDescent="0.25">
      <c r="A440" s="17"/>
    </row>
    <row r="441" spans="1:1" ht="14.25" customHeight="1" x14ac:dyDescent="0.25">
      <c r="A441" s="17"/>
    </row>
    <row r="442" spans="1:1" ht="14.25" customHeight="1" x14ac:dyDescent="0.25">
      <c r="A442" s="17"/>
    </row>
    <row r="443" spans="1:1" ht="14.25" customHeight="1" x14ac:dyDescent="0.25">
      <c r="A443" s="17"/>
    </row>
    <row r="444" spans="1:1" ht="14.25" customHeight="1" x14ac:dyDescent="0.25">
      <c r="A444" s="17"/>
    </row>
    <row r="445" spans="1:1" ht="14.25" customHeight="1" x14ac:dyDescent="0.25">
      <c r="A445" s="17"/>
    </row>
    <row r="446" spans="1:1" ht="14.25" customHeight="1" x14ac:dyDescent="0.25">
      <c r="A446" s="17"/>
    </row>
    <row r="447" spans="1:1" ht="14.25" customHeight="1" x14ac:dyDescent="0.25">
      <c r="A447" s="17"/>
    </row>
    <row r="448" spans="1:1" ht="14.25" customHeight="1" x14ac:dyDescent="0.25">
      <c r="A448" s="17"/>
    </row>
    <row r="449" spans="1:1" ht="14.25" customHeight="1" x14ac:dyDescent="0.25">
      <c r="A449" s="17"/>
    </row>
    <row r="450" spans="1:1" ht="14.25" customHeight="1" x14ac:dyDescent="0.25">
      <c r="A450" s="17"/>
    </row>
    <row r="451" spans="1:1" ht="14.25" customHeight="1" x14ac:dyDescent="0.25">
      <c r="A451" s="17"/>
    </row>
    <row r="452" spans="1:1" ht="14.25" customHeight="1" x14ac:dyDescent="0.25">
      <c r="A452" s="17"/>
    </row>
    <row r="453" spans="1:1" ht="14.25" customHeight="1" x14ac:dyDescent="0.25">
      <c r="A453" s="17"/>
    </row>
    <row r="454" spans="1:1" ht="14.25" customHeight="1" x14ac:dyDescent="0.25">
      <c r="A454" s="17"/>
    </row>
    <row r="455" spans="1:1" ht="14.25" customHeight="1" x14ac:dyDescent="0.25">
      <c r="A455" s="17"/>
    </row>
    <row r="456" spans="1:1" ht="14.25" customHeight="1" x14ac:dyDescent="0.25">
      <c r="A456" s="17"/>
    </row>
    <row r="457" spans="1:1" ht="14.25" customHeight="1" x14ac:dyDescent="0.25">
      <c r="A457" s="17"/>
    </row>
    <row r="458" spans="1:1" ht="14.25" customHeight="1" x14ac:dyDescent="0.25">
      <c r="A458" s="17"/>
    </row>
    <row r="459" spans="1:1" ht="14.25" customHeight="1" x14ac:dyDescent="0.25">
      <c r="A459" s="17"/>
    </row>
    <row r="460" spans="1:1" ht="14.25" customHeight="1" x14ac:dyDescent="0.25">
      <c r="A460" s="17"/>
    </row>
    <row r="461" spans="1:1" ht="14.25" customHeight="1" x14ac:dyDescent="0.25">
      <c r="A461" s="17"/>
    </row>
    <row r="462" spans="1:1" ht="14.25" customHeight="1" x14ac:dyDescent="0.25">
      <c r="A462" s="17"/>
    </row>
    <row r="463" spans="1:1" ht="14.25" customHeight="1" x14ac:dyDescent="0.25">
      <c r="A463" s="17"/>
    </row>
    <row r="464" spans="1:1" ht="14.25" customHeight="1" x14ac:dyDescent="0.25">
      <c r="A464" s="17"/>
    </row>
    <row r="465" spans="1:1" ht="14.25" customHeight="1" x14ac:dyDescent="0.25">
      <c r="A465" s="17"/>
    </row>
    <row r="466" spans="1:1" ht="14.25" customHeight="1" x14ac:dyDescent="0.25">
      <c r="A466" s="17"/>
    </row>
    <row r="467" spans="1:1" ht="14.25" customHeight="1" x14ac:dyDescent="0.25">
      <c r="A467" s="17"/>
    </row>
    <row r="468" spans="1:1" ht="14.25" customHeight="1" x14ac:dyDescent="0.25">
      <c r="A468" s="17"/>
    </row>
    <row r="469" spans="1:1" ht="14.25" customHeight="1" x14ac:dyDescent="0.25">
      <c r="A469" s="17"/>
    </row>
    <row r="470" spans="1:1" ht="14.25" customHeight="1" x14ac:dyDescent="0.25">
      <c r="A470" s="17"/>
    </row>
    <row r="471" spans="1:1" ht="14.25" customHeight="1" x14ac:dyDescent="0.25">
      <c r="A471" s="17"/>
    </row>
    <row r="472" spans="1:1" ht="14.25" customHeight="1" x14ac:dyDescent="0.25">
      <c r="A472" s="17"/>
    </row>
    <row r="473" spans="1:1" ht="14.25" customHeight="1" x14ac:dyDescent="0.25">
      <c r="A473" s="17"/>
    </row>
    <row r="474" spans="1:1" ht="14.25" customHeight="1" x14ac:dyDescent="0.25">
      <c r="A474" s="17"/>
    </row>
    <row r="475" spans="1:1" ht="14.25" customHeight="1" x14ac:dyDescent="0.25">
      <c r="A475" s="17"/>
    </row>
    <row r="476" spans="1:1" ht="14.25" customHeight="1" x14ac:dyDescent="0.25">
      <c r="A476" s="17"/>
    </row>
    <row r="477" spans="1:1" ht="14.25" customHeight="1" x14ac:dyDescent="0.25">
      <c r="A477" s="17"/>
    </row>
    <row r="478" spans="1:1" ht="14.25" customHeight="1" x14ac:dyDescent="0.25">
      <c r="A478" s="17"/>
    </row>
    <row r="479" spans="1:1" ht="14.25" customHeight="1" x14ac:dyDescent="0.25">
      <c r="A479" s="17"/>
    </row>
    <row r="480" spans="1:1" ht="14.25" customHeight="1" x14ac:dyDescent="0.25">
      <c r="A480" s="17"/>
    </row>
    <row r="481" spans="1:1" ht="14.25" customHeight="1" x14ac:dyDescent="0.25">
      <c r="A481" s="17"/>
    </row>
    <row r="482" spans="1:1" ht="14.25" customHeight="1" x14ac:dyDescent="0.25">
      <c r="A482" s="17"/>
    </row>
    <row r="483" spans="1:1" ht="14.25" customHeight="1" x14ac:dyDescent="0.25">
      <c r="A483" s="17"/>
    </row>
    <row r="484" spans="1:1" ht="14.25" customHeight="1" x14ac:dyDescent="0.25">
      <c r="A484" s="17"/>
    </row>
    <row r="485" spans="1:1" ht="14.25" customHeight="1" x14ac:dyDescent="0.25">
      <c r="A485" s="17"/>
    </row>
    <row r="486" spans="1:1" ht="14.25" customHeight="1" x14ac:dyDescent="0.25">
      <c r="A486" s="17"/>
    </row>
    <row r="487" spans="1:1" ht="14.25" customHeight="1" x14ac:dyDescent="0.25">
      <c r="A487" s="17"/>
    </row>
    <row r="488" spans="1:1" ht="14.25" customHeight="1" x14ac:dyDescent="0.25">
      <c r="A488" s="17"/>
    </row>
    <row r="489" spans="1:1" ht="14.25" customHeight="1" x14ac:dyDescent="0.25">
      <c r="A489" s="17"/>
    </row>
    <row r="490" spans="1:1" ht="14.25" customHeight="1" x14ac:dyDescent="0.25">
      <c r="A490" s="17"/>
    </row>
    <row r="491" spans="1:1" ht="14.25" customHeight="1" x14ac:dyDescent="0.25">
      <c r="A491" s="17"/>
    </row>
    <row r="492" spans="1:1" ht="14.25" customHeight="1" x14ac:dyDescent="0.25">
      <c r="A492" s="17"/>
    </row>
    <row r="493" spans="1:1" ht="14.25" customHeight="1" x14ac:dyDescent="0.25">
      <c r="A493" s="17"/>
    </row>
    <row r="494" spans="1:1" ht="14.25" customHeight="1" x14ac:dyDescent="0.25">
      <c r="A494" s="17"/>
    </row>
    <row r="495" spans="1:1" ht="14.25" customHeight="1" x14ac:dyDescent="0.25">
      <c r="A495" s="17"/>
    </row>
    <row r="496" spans="1:1" ht="14.25" customHeight="1" x14ac:dyDescent="0.25">
      <c r="A496" s="17"/>
    </row>
    <row r="497" spans="1:1" ht="14.25" customHeight="1" x14ac:dyDescent="0.25">
      <c r="A497" s="17"/>
    </row>
    <row r="498" spans="1:1" ht="14.25" customHeight="1" x14ac:dyDescent="0.25">
      <c r="A498" s="17"/>
    </row>
    <row r="499" spans="1:1" ht="14.25" customHeight="1" x14ac:dyDescent="0.25">
      <c r="A499" s="17"/>
    </row>
    <row r="500" spans="1:1" ht="14.25" customHeight="1" x14ac:dyDescent="0.25">
      <c r="A500" s="17"/>
    </row>
    <row r="501" spans="1:1" ht="14.25" customHeight="1" x14ac:dyDescent="0.25">
      <c r="A501" s="17"/>
    </row>
    <row r="502" spans="1:1" ht="14.25" customHeight="1" x14ac:dyDescent="0.25">
      <c r="A502" s="17"/>
    </row>
    <row r="503" spans="1:1" ht="14.25" customHeight="1" x14ac:dyDescent="0.25">
      <c r="A503" s="17"/>
    </row>
    <row r="504" spans="1:1" ht="14.25" customHeight="1" x14ac:dyDescent="0.25">
      <c r="A504" s="17"/>
    </row>
    <row r="505" spans="1:1" ht="14.25" customHeight="1" x14ac:dyDescent="0.25">
      <c r="A505" s="17"/>
    </row>
    <row r="506" spans="1:1" ht="14.25" customHeight="1" x14ac:dyDescent="0.25">
      <c r="A506" s="17"/>
    </row>
    <row r="507" spans="1:1" ht="14.25" customHeight="1" x14ac:dyDescent="0.25">
      <c r="A507" s="17"/>
    </row>
    <row r="508" spans="1:1" ht="14.25" customHeight="1" x14ac:dyDescent="0.25">
      <c r="A508" s="17"/>
    </row>
    <row r="509" spans="1:1" ht="14.25" customHeight="1" x14ac:dyDescent="0.25">
      <c r="A509" s="17"/>
    </row>
    <row r="510" spans="1:1" ht="14.25" customHeight="1" x14ac:dyDescent="0.25">
      <c r="A510" s="17"/>
    </row>
    <row r="511" spans="1:1" ht="14.25" customHeight="1" x14ac:dyDescent="0.25">
      <c r="A511" s="17"/>
    </row>
    <row r="512" spans="1:1" ht="14.25" customHeight="1" x14ac:dyDescent="0.25">
      <c r="A512" s="17"/>
    </row>
    <row r="513" spans="1:1" ht="14.25" customHeight="1" x14ac:dyDescent="0.25">
      <c r="A513" s="17"/>
    </row>
    <row r="514" spans="1:1" ht="14.25" customHeight="1" x14ac:dyDescent="0.25">
      <c r="A514" s="17"/>
    </row>
    <row r="515" spans="1:1" ht="14.25" customHeight="1" x14ac:dyDescent="0.25">
      <c r="A515" s="17"/>
    </row>
    <row r="516" spans="1:1" ht="14.25" customHeight="1" x14ac:dyDescent="0.25">
      <c r="A516" s="17"/>
    </row>
    <row r="517" spans="1:1" ht="14.25" customHeight="1" x14ac:dyDescent="0.25">
      <c r="A517" s="17"/>
    </row>
    <row r="518" spans="1:1" ht="14.25" customHeight="1" x14ac:dyDescent="0.25">
      <c r="A518" s="17"/>
    </row>
    <row r="519" spans="1:1" ht="14.25" customHeight="1" x14ac:dyDescent="0.25">
      <c r="A519" s="17"/>
    </row>
    <row r="520" spans="1:1" ht="14.25" customHeight="1" x14ac:dyDescent="0.25">
      <c r="A520" s="17"/>
    </row>
    <row r="521" spans="1:1" ht="14.25" customHeight="1" x14ac:dyDescent="0.25">
      <c r="A521" s="17"/>
    </row>
    <row r="522" spans="1:1" ht="14.25" customHeight="1" x14ac:dyDescent="0.25">
      <c r="A522" s="17"/>
    </row>
    <row r="523" spans="1:1" ht="14.25" customHeight="1" x14ac:dyDescent="0.25">
      <c r="A523" s="17"/>
    </row>
    <row r="524" spans="1:1" ht="14.25" customHeight="1" x14ac:dyDescent="0.25">
      <c r="A524" s="17"/>
    </row>
    <row r="525" spans="1:1" ht="14.25" customHeight="1" x14ac:dyDescent="0.25">
      <c r="A525" s="17"/>
    </row>
    <row r="526" spans="1:1" ht="14.25" customHeight="1" x14ac:dyDescent="0.25">
      <c r="A526" s="17"/>
    </row>
    <row r="527" spans="1:1" ht="14.25" customHeight="1" x14ac:dyDescent="0.25">
      <c r="A527" s="17"/>
    </row>
    <row r="528" spans="1:1" ht="14.25" customHeight="1" x14ac:dyDescent="0.25">
      <c r="A528" s="17"/>
    </row>
    <row r="529" spans="1:1" ht="14.25" customHeight="1" x14ac:dyDescent="0.25">
      <c r="A529" s="17"/>
    </row>
    <row r="530" spans="1:1" ht="14.25" customHeight="1" x14ac:dyDescent="0.25">
      <c r="A530" s="17"/>
    </row>
    <row r="531" spans="1:1" ht="14.25" customHeight="1" x14ac:dyDescent="0.25">
      <c r="A531" s="17"/>
    </row>
    <row r="532" spans="1:1" ht="14.25" customHeight="1" x14ac:dyDescent="0.25">
      <c r="A532" s="17"/>
    </row>
    <row r="533" spans="1:1" ht="14.25" customHeight="1" x14ac:dyDescent="0.25">
      <c r="A533" s="17"/>
    </row>
    <row r="534" spans="1:1" ht="14.25" customHeight="1" x14ac:dyDescent="0.25">
      <c r="A534" s="17"/>
    </row>
    <row r="535" spans="1:1" ht="14.25" customHeight="1" x14ac:dyDescent="0.25">
      <c r="A535" s="17"/>
    </row>
    <row r="536" spans="1:1" ht="14.25" customHeight="1" x14ac:dyDescent="0.25">
      <c r="A536" s="17"/>
    </row>
    <row r="537" spans="1:1" ht="14.25" customHeight="1" x14ac:dyDescent="0.25">
      <c r="A537" s="17"/>
    </row>
    <row r="538" spans="1:1" ht="14.25" customHeight="1" x14ac:dyDescent="0.25">
      <c r="A538" s="17"/>
    </row>
    <row r="539" spans="1:1" ht="14.25" customHeight="1" x14ac:dyDescent="0.25">
      <c r="A539" s="17"/>
    </row>
    <row r="540" spans="1:1" ht="14.25" customHeight="1" x14ac:dyDescent="0.25">
      <c r="A540" s="17"/>
    </row>
    <row r="541" spans="1:1" ht="14.25" customHeight="1" x14ac:dyDescent="0.25">
      <c r="A541" s="17"/>
    </row>
    <row r="542" spans="1:1" ht="14.25" customHeight="1" x14ac:dyDescent="0.25">
      <c r="A542" s="17"/>
    </row>
    <row r="543" spans="1:1" ht="14.25" customHeight="1" x14ac:dyDescent="0.25">
      <c r="A543" s="17"/>
    </row>
    <row r="544" spans="1:1" ht="14.25" customHeight="1" x14ac:dyDescent="0.25">
      <c r="A544" s="17"/>
    </row>
    <row r="545" spans="1:1" ht="14.25" customHeight="1" x14ac:dyDescent="0.25">
      <c r="A545" s="17"/>
    </row>
    <row r="546" spans="1:1" ht="14.25" customHeight="1" x14ac:dyDescent="0.25">
      <c r="A546" s="17"/>
    </row>
    <row r="547" spans="1:1" ht="14.25" customHeight="1" x14ac:dyDescent="0.25">
      <c r="A547" s="17"/>
    </row>
    <row r="548" spans="1:1" ht="14.25" customHeight="1" x14ac:dyDescent="0.25">
      <c r="A548" s="17"/>
    </row>
    <row r="549" spans="1:1" ht="14.25" customHeight="1" x14ac:dyDescent="0.25">
      <c r="A549" s="17"/>
    </row>
    <row r="550" spans="1:1" ht="14.25" customHeight="1" x14ac:dyDescent="0.25">
      <c r="A550" s="17"/>
    </row>
    <row r="551" spans="1:1" ht="14.25" customHeight="1" x14ac:dyDescent="0.25">
      <c r="A551" s="17"/>
    </row>
    <row r="552" spans="1:1" ht="14.25" customHeight="1" x14ac:dyDescent="0.25">
      <c r="A552" s="17"/>
    </row>
    <row r="553" spans="1:1" ht="14.25" customHeight="1" x14ac:dyDescent="0.25">
      <c r="A553" s="17"/>
    </row>
    <row r="554" spans="1:1" ht="14.25" customHeight="1" x14ac:dyDescent="0.25">
      <c r="A554" s="17"/>
    </row>
    <row r="555" spans="1:1" ht="14.25" customHeight="1" x14ac:dyDescent="0.25">
      <c r="A555" s="17"/>
    </row>
    <row r="556" spans="1:1" ht="14.25" customHeight="1" x14ac:dyDescent="0.25">
      <c r="A556" s="17"/>
    </row>
    <row r="557" spans="1:1" ht="14.25" customHeight="1" x14ac:dyDescent="0.25">
      <c r="A557" s="17"/>
    </row>
    <row r="558" spans="1:1" ht="14.25" customHeight="1" x14ac:dyDescent="0.25">
      <c r="A558" s="17"/>
    </row>
    <row r="559" spans="1:1" ht="14.25" customHeight="1" x14ac:dyDescent="0.25">
      <c r="A559" s="17"/>
    </row>
    <row r="560" spans="1:1" ht="14.25" customHeight="1" x14ac:dyDescent="0.25">
      <c r="A560" s="17"/>
    </row>
    <row r="561" spans="1:1" ht="14.25" customHeight="1" x14ac:dyDescent="0.25">
      <c r="A561" s="17"/>
    </row>
    <row r="562" spans="1:1" ht="14.25" customHeight="1" x14ac:dyDescent="0.25">
      <c r="A562" s="17"/>
    </row>
    <row r="563" spans="1:1" ht="14.25" customHeight="1" x14ac:dyDescent="0.25">
      <c r="A563" s="17"/>
    </row>
    <row r="564" spans="1:1" ht="14.25" customHeight="1" x14ac:dyDescent="0.25">
      <c r="A564" s="17"/>
    </row>
    <row r="565" spans="1:1" ht="14.25" customHeight="1" x14ac:dyDescent="0.25">
      <c r="A565" s="17"/>
    </row>
    <row r="566" spans="1:1" ht="14.25" customHeight="1" x14ac:dyDescent="0.25">
      <c r="A566" s="17"/>
    </row>
    <row r="567" spans="1:1" ht="14.25" customHeight="1" x14ac:dyDescent="0.25">
      <c r="A567" s="17"/>
    </row>
    <row r="568" spans="1:1" ht="14.25" customHeight="1" x14ac:dyDescent="0.25">
      <c r="A568" s="17"/>
    </row>
    <row r="569" spans="1:1" ht="14.25" customHeight="1" x14ac:dyDescent="0.25">
      <c r="A569" s="17"/>
    </row>
    <row r="570" spans="1:1" ht="14.25" customHeight="1" x14ac:dyDescent="0.25">
      <c r="A570" s="17"/>
    </row>
    <row r="571" spans="1:1" ht="14.25" customHeight="1" x14ac:dyDescent="0.25">
      <c r="A571" s="17"/>
    </row>
    <row r="572" spans="1:1" ht="14.25" customHeight="1" x14ac:dyDescent="0.25">
      <c r="A572" s="17"/>
    </row>
    <row r="573" spans="1:1" ht="14.25" customHeight="1" x14ac:dyDescent="0.25">
      <c r="A573" s="17"/>
    </row>
    <row r="574" spans="1:1" ht="14.25" customHeight="1" x14ac:dyDescent="0.25">
      <c r="A574" s="17"/>
    </row>
    <row r="575" spans="1:1" ht="14.25" customHeight="1" x14ac:dyDescent="0.25">
      <c r="A575" s="17"/>
    </row>
    <row r="576" spans="1:1" ht="14.25" customHeight="1" x14ac:dyDescent="0.25">
      <c r="A576" s="17"/>
    </row>
    <row r="577" spans="1:1" ht="14.25" customHeight="1" x14ac:dyDescent="0.25">
      <c r="A577" s="17"/>
    </row>
    <row r="578" spans="1:1" ht="14.25" customHeight="1" x14ac:dyDescent="0.25">
      <c r="A578" s="17"/>
    </row>
    <row r="579" spans="1:1" ht="14.25" customHeight="1" x14ac:dyDescent="0.25">
      <c r="A579" s="17"/>
    </row>
    <row r="580" spans="1:1" ht="14.25" customHeight="1" x14ac:dyDescent="0.25">
      <c r="A580" s="17"/>
    </row>
    <row r="581" spans="1:1" ht="14.25" customHeight="1" x14ac:dyDescent="0.25">
      <c r="A581" s="17"/>
    </row>
    <row r="582" spans="1:1" ht="14.25" customHeight="1" x14ac:dyDescent="0.25">
      <c r="A582" s="17"/>
    </row>
    <row r="583" spans="1:1" ht="14.25" customHeight="1" x14ac:dyDescent="0.25">
      <c r="A583" s="17"/>
    </row>
    <row r="584" spans="1:1" ht="14.25" customHeight="1" x14ac:dyDescent="0.25">
      <c r="A584" s="17"/>
    </row>
    <row r="585" spans="1:1" ht="14.25" customHeight="1" x14ac:dyDescent="0.25">
      <c r="A585" s="17"/>
    </row>
    <row r="586" spans="1:1" ht="14.25" customHeight="1" x14ac:dyDescent="0.25">
      <c r="A586" s="17"/>
    </row>
    <row r="587" spans="1:1" ht="14.25" customHeight="1" x14ac:dyDescent="0.25">
      <c r="A587" s="17"/>
    </row>
    <row r="588" spans="1:1" ht="14.25" customHeight="1" x14ac:dyDescent="0.25">
      <c r="A588" s="17"/>
    </row>
    <row r="589" spans="1:1" ht="14.25" customHeight="1" x14ac:dyDescent="0.25">
      <c r="A589" s="17"/>
    </row>
    <row r="590" spans="1:1" ht="14.25" customHeight="1" x14ac:dyDescent="0.25">
      <c r="A590" s="17"/>
    </row>
    <row r="591" spans="1:1" ht="14.25" customHeight="1" x14ac:dyDescent="0.25">
      <c r="A591" s="17"/>
    </row>
    <row r="592" spans="1:1" ht="14.25" customHeight="1" x14ac:dyDescent="0.25">
      <c r="A592" s="17"/>
    </row>
    <row r="593" spans="1:1" ht="14.25" customHeight="1" x14ac:dyDescent="0.25">
      <c r="A593" s="17"/>
    </row>
    <row r="594" spans="1:1" ht="14.25" customHeight="1" x14ac:dyDescent="0.25">
      <c r="A594" s="17"/>
    </row>
    <row r="595" spans="1:1" ht="14.25" customHeight="1" x14ac:dyDescent="0.25">
      <c r="A595" s="17"/>
    </row>
    <row r="596" spans="1:1" ht="14.25" customHeight="1" x14ac:dyDescent="0.25">
      <c r="A596" s="17"/>
    </row>
    <row r="597" spans="1:1" ht="14.25" customHeight="1" x14ac:dyDescent="0.25">
      <c r="A597" s="17"/>
    </row>
    <row r="598" spans="1:1" ht="14.25" customHeight="1" x14ac:dyDescent="0.25">
      <c r="A598" s="17"/>
    </row>
    <row r="599" spans="1:1" ht="14.25" customHeight="1" x14ac:dyDescent="0.25">
      <c r="A599" s="17"/>
    </row>
    <row r="600" spans="1:1" ht="14.25" customHeight="1" x14ac:dyDescent="0.25">
      <c r="A600" s="17"/>
    </row>
    <row r="601" spans="1:1" ht="14.25" customHeight="1" x14ac:dyDescent="0.25">
      <c r="A601" s="17"/>
    </row>
    <row r="602" spans="1:1" ht="14.25" customHeight="1" x14ac:dyDescent="0.25">
      <c r="A602" s="17"/>
    </row>
    <row r="603" spans="1:1" ht="14.25" customHeight="1" x14ac:dyDescent="0.25">
      <c r="A603" s="17"/>
    </row>
    <row r="604" spans="1:1" ht="14.25" customHeight="1" x14ac:dyDescent="0.25">
      <c r="A604" s="17"/>
    </row>
    <row r="605" spans="1:1" ht="14.25" customHeight="1" x14ac:dyDescent="0.25">
      <c r="A605" s="17"/>
    </row>
    <row r="606" spans="1:1" ht="14.25" customHeight="1" x14ac:dyDescent="0.25">
      <c r="A606" s="17"/>
    </row>
    <row r="607" spans="1:1" ht="14.25" customHeight="1" x14ac:dyDescent="0.25">
      <c r="A607" s="17"/>
    </row>
    <row r="608" spans="1:1" ht="14.25" customHeight="1" x14ac:dyDescent="0.25">
      <c r="A608" s="17"/>
    </row>
    <row r="609" spans="1:1" ht="14.25" customHeight="1" x14ac:dyDescent="0.25">
      <c r="A609" s="17"/>
    </row>
    <row r="610" spans="1:1" ht="14.25" customHeight="1" x14ac:dyDescent="0.25">
      <c r="A610" s="17"/>
    </row>
    <row r="611" spans="1:1" ht="14.25" customHeight="1" x14ac:dyDescent="0.25">
      <c r="A611" s="17"/>
    </row>
    <row r="612" spans="1:1" ht="14.25" customHeight="1" x14ac:dyDescent="0.25">
      <c r="A612" s="17"/>
    </row>
    <row r="613" spans="1:1" ht="14.25" customHeight="1" x14ac:dyDescent="0.25">
      <c r="A613" s="17"/>
    </row>
    <row r="614" spans="1:1" ht="14.25" customHeight="1" x14ac:dyDescent="0.25">
      <c r="A614" s="17"/>
    </row>
    <row r="615" spans="1:1" ht="14.25" customHeight="1" x14ac:dyDescent="0.25">
      <c r="A615" s="17"/>
    </row>
    <row r="616" spans="1:1" ht="14.25" customHeight="1" x14ac:dyDescent="0.25">
      <c r="A616" s="17"/>
    </row>
    <row r="617" spans="1:1" ht="14.25" customHeight="1" x14ac:dyDescent="0.25">
      <c r="A617" s="17"/>
    </row>
    <row r="618" spans="1:1" ht="14.25" customHeight="1" x14ac:dyDescent="0.25">
      <c r="A618" s="17"/>
    </row>
    <row r="619" spans="1:1" ht="14.25" customHeight="1" x14ac:dyDescent="0.25">
      <c r="A619" s="17"/>
    </row>
    <row r="620" spans="1:1" ht="14.25" customHeight="1" x14ac:dyDescent="0.25">
      <c r="A620" s="17"/>
    </row>
    <row r="621" spans="1:1" ht="14.25" customHeight="1" x14ac:dyDescent="0.25">
      <c r="A621" s="17"/>
    </row>
    <row r="622" spans="1:1" ht="14.25" customHeight="1" x14ac:dyDescent="0.25">
      <c r="A622" s="17"/>
    </row>
    <row r="623" spans="1:1" ht="14.25" customHeight="1" x14ac:dyDescent="0.25">
      <c r="A623" s="17"/>
    </row>
    <row r="624" spans="1:1" ht="14.25" customHeight="1" x14ac:dyDescent="0.25">
      <c r="A624" s="17"/>
    </row>
    <row r="625" spans="1:1" ht="14.25" customHeight="1" x14ac:dyDescent="0.25">
      <c r="A625" s="17"/>
    </row>
    <row r="626" spans="1:1" ht="14.25" customHeight="1" x14ac:dyDescent="0.25">
      <c r="A626" s="17"/>
    </row>
    <row r="627" spans="1:1" ht="14.25" customHeight="1" x14ac:dyDescent="0.25">
      <c r="A627" s="17"/>
    </row>
    <row r="628" spans="1:1" ht="14.25" customHeight="1" x14ac:dyDescent="0.25">
      <c r="A628" s="17"/>
    </row>
    <row r="629" spans="1:1" ht="14.25" customHeight="1" x14ac:dyDescent="0.25">
      <c r="A629" s="17"/>
    </row>
    <row r="630" spans="1:1" ht="14.25" customHeight="1" x14ac:dyDescent="0.25">
      <c r="A630" s="17"/>
    </row>
    <row r="631" spans="1:1" ht="14.25" customHeight="1" x14ac:dyDescent="0.25">
      <c r="A631" s="17"/>
    </row>
    <row r="632" spans="1:1" ht="14.25" customHeight="1" x14ac:dyDescent="0.25">
      <c r="A632" s="17"/>
    </row>
    <row r="633" spans="1:1" ht="14.25" customHeight="1" x14ac:dyDescent="0.25">
      <c r="A633" s="17"/>
    </row>
    <row r="634" spans="1:1" ht="14.25" customHeight="1" x14ac:dyDescent="0.25">
      <c r="A634" s="17"/>
    </row>
    <row r="635" spans="1:1" ht="14.25" customHeight="1" x14ac:dyDescent="0.25">
      <c r="A635" s="17"/>
    </row>
    <row r="636" spans="1:1" ht="14.25" customHeight="1" x14ac:dyDescent="0.25">
      <c r="A636" s="17"/>
    </row>
    <row r="637" spans="1:1" ht="14.25" customHeight="1" x14ac:dyDescent="0.25">
      <c r="A637" s="17"/>
    </row>
    <row r="638" spans="1:1" ht="14.25" customHeight="1" x14ac:dyDescent="0.25">
      <c r="A638" s="17"/>
    </row>
    <row r="639" spans="1:1" ht="14.25" customHeight="1" x14ac:dyDescent="0.25">
      <c r="A639" s="17"/>
    </row>
    <row r="640" spans="1:1" ht="14.25" customHeight="1" x14ac:dyDescent="0.25">
      <c r="A640" s="17"/>
    </row>
    <row r="641" spans="1:1" ht="14.25" customHeight="1" x14ac:dyDescent="0.25">
      <c r="A641" s="17"/>
    </row>
    <row r="642" spans="1:1" ht="14.25" customHeight="1" x14ac:dyDescent="0.25">
      <c r="A642" s="17"/>
    </row>
    <row r="643" spans="1:1" ht="14.25" customHeight="1" x14ac:dyDescent="0.25">
      <c r="A643" s="17"/>
    </row>
    <row r="644" spans="1:1" ht="14.25" customHeight="1" x14ac:dyDescent="0.25">
      <c r="A644" s="17"/>
    </row>
    <row r="645" spans="1:1" ht="14.25" customHeight="1" x14ac:dyDescent="0.25">
      <c r="A645" s="17"/>
    </row>
    <row r="646" spans="1:1" ht="14.25" customHeight="1" x14ac:dyDescent="0.25">
      <c r="A646" s="17"/>
    </row>
    <row r="647" spans="1:1" ht="14.25" customHeight="1" x14ac:dyDescent="0.25">
      <c r="A647" s="17"/>
    </row>
    <row r="648" spans="1:1" ht="14.25" customHeight="1" x14ac:dyDescent="0.25">
      <c r="A648" s="17"/>
    </row>
    <row r="649" spans="1:1" ht="14.25" customHeight="1" x14ac:dyDescent="0.25">
      <c r="A649" s="17"/>
    </row>
    <row r="650" spans="1:1" ht="14.25" customHeight="1" x14ac:dyDescent="0.25">
      <c r="A650" s="17"/>
    </row>
    <row r="651" spans="1:1" ht="14.25" customHeight="1" x14ac:dyDescent="0.25">
      <c r="A651" s="17"/>
    </row>
    <row r="652" spans="1:1" ht="14.25" customHeight="1" x14ac:dyDescent="0.25">
      <c r="A652" s="17"/>
    </row>
    <row r="653" spans="1:1" ht="14.25" customHeight="1" x14ac:dyDescent="0.25">
      <c r="A653" s="17"/>
    </row>
    <row r="654" spans="1:1" ht="14.25" customHeight="1" x14ac:dyDescent="0.25">
      <c r="A654" s="17"/>
    </row>
    <row r="655" spans="1:1" ht="14.25" customHeight="1" x14ac:dyDescent="0.25">
      <c r="A655" s="17"/>
    </row>
    <row r="656" spans="1:1" ht="14.25" customHeight="1" x14ac:dyDescent="0.25">
      <c r="A656" s="17"/>
    </row>
    <row r="657" spans="1:1" ht="14.25" customHeight="1" x14ac:dyDescent="0.25">
      <c r="A657" s="17"/>
    </row>
    <row r="658" spans="1:1" ht="14.25" customHeight="1" x14ac:dyDescent="0.25">
      <c r="A658" s="17"/>
    </row>
    <row r="659" spans="1:1" ht="14.25" customHeight="1" x14ac:dyDescent="0.25">
      <c r="A659" s="17"/>
    </row>
    <row r="660" spans="1:1" ht="14.25" customHeight="1" x14ac:dyDescent="0.25">
      <c r="A660" s="17"/>
    </row>
    <row r="661" spans="1:1" ht="14.25" customHeight="1" x14ac:dyDescent="0.25">
      <c r="A661" s="17"/>
    </row>
    <row r="662" spans="1:1" ht="14.25" customHeight="1" x14ac:dyDescent="0.25">
      <c r="A662" s="17"/>
    </row>
    <row r="663" spans="1:1" ht="14.25" customHeight="1" x14ac:dyDescent="0.25">
      <c r="A663" s="17"/>
    </row>
    <row r="664" spans="1:1" ht="14.25" customHeight="1" x14ac:dyDescent="0.25">
      <c r="A664" s="17"/>
    </row>
    <row r="665" spans="1:1" ht="14.25" customHeight="1" x14ac:dyDescent="0.25">
      <c r="A665" s="17"/>
    </row>
    <row r="666" spans="1:1" ht="14.25" customHeight="1" x14ac:dyDescent="0.25">
      <c r="A666" s="17"/>
    </row>
    <row r="667" spans="1:1" ht="14.25" customHeight="1" x14ac:dyDescent="0.25">
      <c r="A667" s="17"/>
    </row>
    <row r="668" spans="1:1" ht="14.25" customHeight="1" x14ac:dyDescent="0.25">
      <c r="A668" s="17"/>
    </row>
    <row r="669" spans="1:1" ht="14.25" customHeight="1" x14ac:dyDescent="0.25">
      <c r="A669" s="17"/>
    </row>
    <row r="670" spans="1:1" ht="14.25" customHeight="1" x14ac:dyDescent="0.25">
      <c r="A670" s="17"/>
    </row>
    <row r="671" spans="1:1" ht="14.25" customHeight="1" x14ac:dyDescent="0.25">
      <c r="A671" s="17"/>
    </row>
    <row r="672" spans="1:1" ht="14.25" customHeight="1" x14ac:dyDescent="0.25">
      <c r="A672" s="17"/>
    </row>
    <row r="673" spans="1:1" ht="14.25" customHeight="1" x14ac:dyDescent="0.25">
      <c r="A673" s="17"/>
    </row>
    <row r="674" spans="1:1" ht="14.25" customHeight="1" x14ac:dyDescent="0.25">
      <c r="A674" s="17"/>
    </row>
    <row r="675" spans="1:1" ht="14.25" customHeight="1" x14ac:dyDescent="0.25">
      <c r="A675" s="17"/>
    </row>
    <row r="676" spans="1:1" ht="14.25" customHeight="1" x14ac:dyDescent="0.25">
      <c r="A676" s="17"/>
    </row>
    <row r="677" spans="1:1" ht="14.25" customHeight="1" x14ac:dyDescent="0.25">
      <c r="A677" s="17"/>
    </row>
    <row r="678" spans="1:1" ht="14.25" customHeight="1" x14ac:dyDescent="0.25">
      <c r="A678" s="17"/>
    </row>
    <row r="679" spans="1:1" ht="14.25" customHeight="1" x14ac:dyDescent="0.25">
      <c r="A679" s="17"/>
    </row>
    <row r="680" spans="1:1" ht="14.25" customHeight="1" x14ac:dyDescent="0.25">
      <c r="A680" s="17"/>
    </row>
    <row r="681" spans="1:1" ht="14.25" customHeight="1" x14ac:dyDescent="0.25">
      <c r="A681" s="17"/>
    </row>
    <row r="682" spans="1:1" ht="14.25" customHeight="1" x14ac:dyDescent="0.25">
      <c r="A682" s="17"/>
    </row>
    <row r="683" spans="1:1" ht="14.25" customHeight="1" x14ac:dyDescent="0.25">
      <c r="A683" s="17"/>
    </row>
    <row r="684" spans="1:1" ht="14.25" customHeight="1" x14ac:dyDescent="0.25">
      <c r="A684" s="17"/>
    </row>
    <row r="685" spans="1:1" ht="14.25" customHeight="1" x14ac:dyDescent="0.25">
      <c r="A685" s="17"/>
    </row>
    <row r="686" spans="1:1" ht="14.25" customHeight="1" x14ac:dyDescent="0.25">
      <c r="A686" s="17"/>
    </row>
    <row r="687" spans="1:1" ht="14.25" customHeight="1" x14ac:dyDescent="0.25">
      <c r="A687" s="17"/>
    </row>
    <row r="688" spans="1:1" ht="14.25" customHeight="1" x14ac:dyDescent="0.25">
      <c r="A688" s="17"/>
    </row>
    <row r="689" spans="1:1" ht="14.25" customHeight="1" x14ac:dyDescent="0.25">
      <c r="A689" s="17"/>
    </row>
    <row r="690" spans="1:1" ht="14.25" customHeight="1" x14ac:dyDescent="0.25">
      <c r="A690" s="17"/>
    </row>
    <row r="691" spans="1:1" ht="14.25" customHeight="1" x14ac:dyDescent="0.25">
      <c r="A691" s="17"/>
    </row>
    <row r="692" spans="1:1" ht="14.25" customHeight="1" x14ac:dyDescent="0.25">
      <c r="A692" s="17"/>
    </row>
    <row r="693" spans="1:1" ht="14.25" customHeight="1" x14ac:dyDescent="0.25">
      <c r="A693" s="17"/>
    </row>
    <row r="694" spans="1:1" ht="14.25" customHeight="1" x14ac:dyDescent="0.25">
      <c r="A694" s="17"/>
    </row>
    <row r="695" spans="1:1" ht="14.25" customHeight="1" x14ac:dyDescent="0.25">
      <c r="A695" s="17"/>
    </row>
    <row r="696" spans="1:1" ht="14.25" customHeight="1" x14ac:dyDescent="0.25">
      <c r="A696" s="17"/>
    </row>
    <row r="697" spans="1:1" ht="14.25" customHeight="1" x14ac:dyDescent="0.25">
      <c r="A697" s="17"/>
    </row>
    <row r="698" spans="1:1" ht="14.25" customHeight="1" x14ac:dyDescent="0.25">
      <c r="A698" s="17"/>
    </row>
    <row r="699" spans="1:1" ht="14.25" customHeight="1" x14ac:dyDescent="0.25">
      <c r="A699" s="17"/>
    </row>
    <row r="700" spans="1:1" ht="14.25" customHeight="1" x14ac:dyDescent="0.25">
      <c r="A700" s="17"/>
    </row>
    <row r="701" spans="1:1" ht="14.25" customHeight="1" x14ac:dyDescent="0.25">
      <c r="A701" s="17"/>
    </row>
    <row r="702" spans="1:1" ht="14.25" customHeight="1" x14ac:dyDescent="0.25">
      <c r="A702" s="17"/>
    </row>
    <row r="703" spans="1:1" ht="14.25" customHeight="1" x14ac:dyDescent="0.25">
      <c r="A703" s="17"/>
    </row>
    <row r="704" spans="1:1" ht="14.25" customHeight="1" x14ac:dyDescent="0.25">
      <c r="A704" s="17"/>
    </row>
    <row r="705" spans="1:1" ht="14.25" customHeight="1" x14ac:dyDescent="0.25">
      <c r="A705" s="17"/>
    </row>
    <row r="706" spans="1:1" ht="14.25" customHeight="1" x14ac:dyDescent="0.25">
      <c r="A706" s="17"/>
    </row>
    <row r="707" spans="1:1" ht="14.25" customHeight="1" x14ac:dyDescent="0.25">
      <c r="A707" s="17"/>
    </row>
    <row r="708" spans="1:1" ht="14.25" customHeight="1" x14ac:dyDescent="0.25">
      <c r="A708" s="17"/>
    </row>
    <row r="709" spans="1:1" ht="14.25" customHeight="1" x14ac:dyDescent="0.25">
      <c r="A709" s="17"/>
    </row>
    <row r="710" spans="1:1" ht="14.25" customHeight="1" x14ac:dyDescent="0.25">
      <c r="A710" s="17"/>
    </row>
    <row r="711" spans="1:1" ht="14.25" customHeight="1" x14ac:dyDescent="0.25">
      <c r="A711" s="17"/>
    </row>
    <row r="712" spans="1:1" ht="14.25" customHeight="1" x14ac:dyDescent="0.25">
      <c r="A712" s="17"/>
    </row>
    <row r="713" spans="1:1" ht="14.25" customHeight="1" x14ac:dyDescent="0.25">
      <c r="A713" s="17"/>
    </row>
    <row r="714" spans="1:1" ht="14.25" customHeight="1" x14ac:dyDescent="0.25">
      <c r="A714" s="17"/>
    </row>
    <row r="715" spans="1:1" ht="14.25" customHeight="1" x14ac:dyDescent="0.25">
      <c r="A715" s="17"/>
    </row>
    <row r="716" spans="1:1" ht="14.25" customHeight="1" x14ac:dyDescent="0.25">
      <c r="A716" s="17"/>
    </row>
    <row r="717" spans="1:1" ht="14.25" customHeight="1" x14ac:dyDescent="0.25">
      <c r="A717" s="17"/>
    </row>
    <row r="718" spans="1:1" ht="14.25" customHeight="1" x14ac:dyDescent="0.25">
      <c r="A718" s="17"/>
    </row>
    <row r="719" spans="1:1" ht="14.25" customHeight="1" x14ac:dyDescent="0.25">
      <c r="A719" s="17"/>
    </row>
    <row r="720" spans="1:1" ht="14.25" customHeight="1" x14ac:dyDescent="0.25">
      <c r="A720" s="17"/>
    </row>
    <row r="721" spans="1:1" ht="14.25" customHeight="1" x14ac:dyDescent="0.25">
      <c r="A721" s="17"/>
    </row>
    <row r="722" spans="1:1" ht="14.25" customHeight="1" x14ac:dyDescent="0.25">
      <c r="A722" s="17"/>
    </row>
    <row r="723" spans="1:1" ht="14.25" customHeight="1" x14ac:dyDescent="0.25">
      <c r="A723" s="17"/>
    </row>
    <row r="724" spans="1:1" ht="14.25" customHeight="1" x14ac:dyDescent="0.25">
      <c r="A724" s="17"/>
    </row>
    <row r="725" spans="1:1" ht="14.25" customHeight="1" x14ac:dyDescent="0.25">
      <c r="A725" s="17"/>
    </row>
    <row r="726" spans="1:1" ht="14.25" customHeight="1" x14ac:dyDescent="0.25">
      <c r="A726" s="17"/>
    </row>
    <row r="727" spans="1:1" ht="14.25" customHeight="1" x14ac:dyDescent="0.25">
      <c r="A727" s="17"/>
    </row>
    <row r="728" spans="1:1" ht="14.25" customHeight="1" x14ac:dyDescent="0.25">
      <c r="A728" s="17"/>
    </row>
    <row r="729" spans="1:1" ht="14.25" customHeight="1" x14ac:dyDescent="0.25">
      <c r="A729" s="17"/>
    </row>
    <row r="730" spans="1:1" ht="14.25" customHeight="1" x14ac:dyDescent="0.25">
      <c r="A730" s="17"/>
    </row>
    <row r="731" spans="1:1" ht="14.25" customHeight="1" x14ac:dyDescent="0.25">
      <c r="A731" s="17"/>
    </row>
    <row r="732" spans="1:1" ht="14.25" customHeight="1" x14ac:dyDescent="0.25">
      <c r="A732" s="17"/>
    </row>
    <row r="733" spans="1:1" ht="14.25" customHeight="1" x14ac:dyDescent="0.25">
      <c r="A733" s="17"/>
    </row>
    <row r="734" spans="1:1" ht="14.25" customHeight="1" x14ac:dyDescent="0.25">
      <c r="A734" s="17"/>
    </row>
    <row r="735" spans="1:1" ht="14.25" customHeight="1" x14ac:dyDescent="0.25">
      <c r="A735" s="17"/>
    </row>
    <row r="736" spans="1:1" ht="14.25" customHeight="1" x14ac:dyDescent="0.25">
      <c r="A736" s="17"/>
    </row>
    <row r="737" spans="1:1" ht="14.25" customHeight="1" x14ac:dyDescent="0.25">
      <c r="A737" s="17"/>
    </row>
    <row r="738" spans="1:1" ht="14.25" customHeight="1" x14ac:dyDescent="0.25">
      <c r="A738" s="17"/>
    </row>
    <row r="739" spans="1:1" ht="14.25" customHeight="1" x14ac:dyDescent="0.25">
      <c r="A739" s="17"/>
    </row>
    <row r="740" spans="1:1" ht="14.25" customHeight="1" x14ac:dyDescent="0.25">
      <c r="A740" s="17"/>
    </row>
    <row r="741" spans="1:1" ht="14.25" customHeight="1" x14ac:dyDescent="0.25">
      <c r="A741" s="17"/>
    </row>
    <row r="742" spans="1:1" ht="14.25" customHeight="1" x14ac:dyDescent="0.25">
      <c r="A742" s="17"/>
    </row>
    <row r="743" spans="1:1" ht="14.25" customHeight="1" x14ac:dyDescent="0.25">
      <c r="A743" s="17"/>
    </row>
    <row r="744" spans="1:1" ht="14.25" customHeight="1" x14ac:dyDescent="0.25">
      <c r="A744" s="17"/>
    </row>
    <row r="745" spans="1:1" ht="14.25" customHeight="1" x14ac:dyDescent="0.25">
      <c r="A745" s="17"/>
    </row>
    <row r="746" spans="1:1" ht="14.25" customHeight="1" x14ac:dyDescent="0.25">
      <c r="A746" s="17"/>
    </row>
    <row r="747" spans="1:1" ht="14.25" customHeight="1" x14ac:dyDescent="0.25">
      <c r="A747" s="17"/>
    </row>
    <row r="748" spans="1:1" ht="14.25" customHeight="1" x14ac:dyDescent="0.25">
      <c r="A748" s="17"/>
    </row>
    <row r="749" spans="1:1" ht="14.25" customHeight="1" x14ac:dyDescent="0.25">
      <c r="A749" s="17"/>
    </row>
    <row r="750" spans="1:1" ht="14.25" customHeight="1" x14ac:dyDescent="0.25">
      <c r="A750" s="17"/>
    </row>
    <row r="751" spans="1:1" ht="14.25" customHeight="1" x14ac:dyDescent="0.25">
      <c r="A751" s="17"/>
    </row>
    <row r="752" spans="1:1" ht="14.25" customHeight="1" x14ac:dyDescent="0.25">
      <c r="A752" s="17"/>
    </row>
    <row r="753" spans="1:1" ht="14.25" customHeight="1" x14ac:dyDescent="0.25">
      <c r="A753" s="17"/>
    </row>
    <row r="754" spans="1:1" ht="14.25" customHeight="1" x14ac:dyDescent="0.25">
      <c r="A754" s="17"/>
    </row>
    <row r="755" spans="1:1" ht="14.25" customHeight="1" x14ac:dyDescent="0.25">
      <c r="A755" s="17"/>
    </row>
    <row r="756" spans="1:1" ht="14.25" customHeight="1" x14ac:dyDescent="0.25">
      <c r="A756" s="17"/>
    </row>
    <row r="757" spans="1:1" ht="14.25" customHeight="1" x14ac:dyDescent="0.25">
      <c r="A757" s="17"/>
    </row>
    <row r="758" spans="1:1" ht="14.25" customHeight="1" x14ac:dyDescent="0.25">
      <c r="A758" s="17"/>
    </row>
    <row r="759" spans="1:1" ht="14.25" customHeight="1" x14ac:dyDescent="0.25">
      <c r="A759" s="17"/>
    </row>
    <row r="760" spans="1:1" ht="14.25" customHeight="1" x14ac:dyDescent="0.25">
      <c r="A760" s="17"/>
    </row>
    <row r="761" spans="1:1" ht="14.25" customHeight="1" x14ac:dyDescent="0.25">
      <c r="A761" s="17"/>
    </row>
    <row r="762" spans="1:1" ht="14.25" customHeight="1" x14ac:dyDescent="0.25">
      <c r="A762" s="17"/>
    </row>
    <row r="763" spans="1:1" ht="14.25" customHeight="1" x14ac:dyDescent="0.25">
      <c r="A763" s="17"/>
    </row>
    <row r="764" spans="1:1" ht="14.25" customHeight="1" x14ac:dyDescent="0.25">
      <c r="A764" s="17"/>
    </row>
    <row r="765" spans="1:1" ht="14.25" customHeight="1" x14ac:dyDescent="0.25">
      <c r="A765" s="17"/>
    </row>
    <row r="766" spans="1:1" ht="14.25" customHeight="1" x14ac:dyDescent="0.25">
      <c r="A766" s="17"/>
    </row>
    <row r="767" spans="1:1" ht="14.25" customHeight="1" x14ac:dyDescent="0.25">
      <c r="A767" s="17"/>
    </row>
    <row r="768" spans="1:1" ht="14.25" customHeight="1" x14ac:dyDescent="0.25">
      <c r="A768" s="17"/>
    </row>
    <row r="769" spans="1:1" ht="14.25" customHeight="1" x14ac:dyDescent="0.25">
      <c r="A769" s="17"/>
    </row>
    <row r="770" spans="1:1" ht="14.25" customHeight="1" x14ac:dyDescent="0.25">
      <c r="A770" s="17"/>
    </row>
    <row r="771" spans="1:1" ht="14.25" customHeight="1" x14ac:dyDescent="0.25">
      <c r="A771" s="17"/>
    </row>
    <row r="772" spans="1:1" ht="14.25" customHeight="1" x14ac:dyDescent="0.25">
      <c r="A772" s="17"/>
    </row>
    <row r="773" spans="1:1" ht="14.25" customHeight="1" x14ac:dyDescent="0.25">
      <c r="A773" s="17"/>
    </row>
    <row r="774" spans="1:1" ht="14.25" customHeight="1" x14ac:dyDescent="0.25">
      <c r="A774" s="17"/>
    </row>
    <row r="775" spans="1:1" ht="14.25" customHeight="1" x14ac:dyDescent="0.25">
      <c r="A775" s="17"/>
    </row>
    <row r="776" spans="1:1" ht="14.25" customHeight="1" x14ac:dyDescent="0.25">
      <c r="A776" s="17"/>
    </row>
    <row r="777" spans="1:1" ht="14.25" customHeight="1" x14ac:dyDescent="0.25">
      <c r="A777" s="17"/>
    </row>
    <row r="778" spans="1:1" ht="14.25" customHeight="1" x14ac:dyDescent="0.25">
      <c r="A778" s="17"/>
    </row>
    <row r="779" spans="1:1" ht="14.25" customHeight="1" x14ac:dyDescent="0.25">
      <c r="A779" s="17"/>
    </row>
    <row r="780" spans="1:1" ht="14.25" customHeight="1" x14ac:dyDescent="0.25">
      <c r="A780" s="17"/>
    </row>
    <row r="781" spans="1:1" ht="14.25" customHeight="1" x14ac:dyDescent="0.25">
      <c r="A781" s="17"/>
    </row>
    <row r="782" spans="1:1" ht="14.25" customHeight="1" x14ac:dyDescent="0.25">
      <c r="A782" s="17"/>
    </row>
    <row r="783" spans="1:1" ht="14.25" customHeight="1" x14ac:dyDescent="0.25">
      <c r="A783" s="17"/>
    </row>
    <row r="784" spans="1:1" ht="14.25" customHeight="1" x14ac:dyDescent="0.25">
      <c r="A784" s="17"/>
    </row>
    <row r="785" spans="1:1" ht="14.25" customHeight="1" x14ac:dyDescent="0.25">
      <c r="A785" s="17"/>
    </row>
    <row r="786" spans="1:1" ht="14.25" customHeight="1" x14ac:dyDescent="0.25">
      <c r="A786" s="17"/>
    </row>
    <row r="787" spans="1:1" ht="14.25" customHeight="1" x14ac:dyDescent="0.25">
      <c r="A787" s="17"/>
    </row>
    <row r="788" spans="1:1" ht="14.25" customHeight="1" x14ac:dyDescent="0.25">
      <c r="A788" s="17"/>
    </row>
    <row r="789" spans="1:1" ht="14.25" customHeight="1" x14ac:dyDescent="0.25">
      <c r="A789" s="17"/>
    </row>
    <row r="790" spans="1:1" ht="14.25" customHeight="1" x14ac:dyDescent="0.25">
      <c r="A790" s="17"/>
    </row>
    <row r="791" spans="1:1" ht="14.25" customHeight="1" x14ac:dyDescent="0.25">
      <c r="A791" s="17"/>
    </row>
    <row r="792" spans="1:1" ht="14.25" customHeight="1" x14ac:dyDescent="0.25">
      <c r="A792" s="17"/>
    </row>
    <row r="793" spans="1:1" ht="14.25" customHeight="1" x14ac:dyDescent="0.25">
      <c r="A793" s="17"/>
    </row>
    <row r="794" spans="1:1" ht="14.25" customHeight="1" x14ac:dyDescent="0.25">
      <c r="A794" s="17"/>
    </row>
    <row r="795" spans="1:1" ht="14.25" customHeight="1" x14ac:dyDescent="0.25">
      <c r="A795" s="17"/>
    </row>
    <row r="796" spans="1:1" ht="14.25" customHeight="1" x14ac:dyDescent="0.25">
      <c r="A796" s="17"/>
    </row>
    <row r="797" spans="1:1" ht="14.25" customHeight="1" x14ac:dyDescent="0.25">
      <c r="A797" s="17"/>
    </row>
    <row r="798" spans="1:1" ht="14.25" customHeight="1" x14ac:dyDescent="0.25">
      <c r="A798" s="17"/>
    </row>
    <row r="799" spans="1:1" ht="14.25" customHeight="1" x14ac:dyDescent="0.25">
      <c r="A799" s="17"/>
    </row>
    <row r="800" spans="1:1" ht="14.25" customHeight="1" x14ac:dyDescent="0.25">
      <c r="A800" s="17"/>
    </row>
    <row r="801" spans="1:1" ht="14.25" customHeight="1" x14ac:dyDescent="0.25">
      <c r="A801" s="17"/>
    </row>
    <row r="802" spans="1:1" ht="14.25" customHeight="1" x14ac:dyDescent="0.25">
      <c r="A802" s="17"/>
    </row>
    <row r="803" spans="1:1" ht="14.25" customHeight="1" x14ac:dyDescent="0.25">
      <c r="A803" s="17"/>
    </row>
    <row r="804" spans="1:1" ht="14.25" customHeight="1" x14ac:dyDescent="0.25">
      <c r="A804" s="17"/>
    </row>
    <row r="805" spans="1:1" ht="14.25" customHeight="1" x14ac:dyDescent="0.25">
      <c r="A805" s="17"/>
    </row>
    <row r="806" spans="1:1" ht="14.25" customHeight="1" x14ac:dyDescent="0.25">
      <c r="A806" s="17"/>
    </row>
    <row r="807" spans="1:1" ht="14.25" customHeight="1" x14ac:dyDescent="0.25">
      <c r="A807" s="17"/>
    </row>
    <row r="808" spans="1:1" ht="14.25" customHeight="1" x14ac:dyDescent="0.25">
      <c r="A808" s="17"/>
    </row>
    <row r="809" spans="1:1" ht="14.25" customHeight="1" x14ac:dyDescent="0.25">
      <c r="A809" s="17"/>
    </row>
    <row r="810" spans="1:1" ht="14.25" customHeight="1" x14ac:dyDescent="0.25">
      <c r="A810" s="17"/>
    </row>
    <row r="811" spans="1:1" ht="14.25" customHeight="1" x14ac:dyDescent="0.25">
      <c r="A811" s="17"/>
    </row>
    <row r="812" spans="1:1" ht="14.25" customHeight="1" x14ac:dyDescent="0.25">
      <c r="A812" s="17"/>
    </row>
    <row r="813" spans="1:1" ht="14.25" customHeight="1" x14ac:dyDescent="0.25">
      <c r="A813" s="17"/>
    </row>
    <row r="814" spans="1:1" ht="14.25" customHeight="1" x14ac:dyDescent="0.25">
      <c r="A814" s="17"/>
    </row>
    <row r="815" spans="1:1" ht="14.25" customHeight="1" x14ac:dyDescent="0.25">
      <c r="A815" s="17"/>
    </row>
    <row r="816" spans="1:1" ht="14.25" customHeight="1" x14ac:dyDescent="0.25">
      <c r="A816" s="17"/>
    </row>
    <row r="817" spans="1:1" ht="14.25" customHeight="1" x14ac:dyDescent="0.25">
      <c r="A817" s="17"/>
    </row>
    <row r="818" spans="1:1" ht="14.25" customHeight="1" x14ac:dyDescent="0.25">
      <c r="A818" s="17"/>
    </row>
    <row r="819" spans="1:1" ht="14.25" customHeight="1" x14ac:dyDescent="0.25">
      <c r="A819" s="17"/>
    </row>
    <row r="820" spans="1:1" ht="14.25" customHeight="1" x14ac:dyDescent="0.25">
      <c r="A820" s="17"/>
    </row>
    <row r="821" spans="1:1" ht="14.25" customHeight="1" x14ac:dyDescent="0.25">
      <c r="A821" s="17"/>
    </row>
    <row r="822" spans="1:1" ht="14.25" customHeight="1" x14ac:dyDescent="0.25">
      <c r="A822" s="17"/>
    </row>
    <row r="823" spans="1:1" ht="14.25" customHeight="1" x14ac:dyDescent="0.25">
      <c r="A823" s="17"/>
    </row>
    <row r="824" spans="1:1" ht="14.25" customHeight="1" x14ac:dyDescent="0.25">
      <c r="A824" s="17"/>
    </row>
    <row r="825" spans="1:1" ht="14.25" customHeight="1" x14ac:dyDescent="0.25">
      <c r="A825" s="17"/>
    </row>
    <row r="826" spans="1:1" ht="14.25" customHeight="1" x14ac:dyDescent="0.25">
      <c r="A826" s="17"/>
    </row>
    <row r="827" spans="1:1" ht="14.25" customHeight="1" x14ac:dyDescent="0.25">
      <c r="A827" s="17"/>
    </row>
    <row r="828" spans="1:1" ht="14.25" customHeight="1" x14ac:dyDescent="0.25">
      <c r="A828" s="17"/>
    </row>
    <row r="829" spans="1:1" ht="14.25" customHeight="1" x14ac:dyDescent="0.25">
      <c r="A829" s="17"/>
    </row>
    <row r="830" spans="1:1" ht="14.25" customHeight="1" x14ac:dyDescent="0.25">
      <c r="A830" s="17"/>
    </row>
    <row r="831" spans="1:1" ht="14.25" customHeight="1" x14ac:dyDescent="0.25">
      <c r="A831" s="17"/>
    </row>
    <row r="832" spans="1:1" ht="14.25" customHeight="1" x14ac:dyDescent="0.25">
      <c r="A832" s="17"/>
    </row>
    <row r="833" spans="1:1" ht="14.25" customHeight="1" x14ac:dyDescent="0.25">
      <c r="A833" s="17"/>
    </row>
    <row r="834" spans="1:1" ht="14.25" customHeight="1" x14ac:dyDescent="0.25">
      <c r="A834" s="17"/>
    </row>
    <row r="835" spans="1:1" ht="14.25" customHeight="1" x14ac:dyDescent="0.25">
      <c r="A835" s="17"/>
    </row>
    <row r="836" spans="1:1" ht="14.25" customHeight="1" x14ac:dyDescent="0.25">
      <c r="A836" s="17"/>
    </row>
    <row r="837" spans="1:1" ht="14.25" customHeight="1" x14ac:dyDescent="0.25">
      <c r="A837" s="17"/>
    </row>
    <row r="838" spans="1:1" ht="14.25" customHeight="1" x14ac:dyDescent="0.25">
      <c r="A838" s="17"/>
    </row>
    <row r="839" spans="1:1" ht="14.25" customHeight="1" x14ac:dyDescent="0.25">
      <c r="A839" s="17"/>
    </row>
    <row r="840" spans="1:1" ht="14.25" customHeight="1" x14ac:dyDescent="0.25">
      <c r="A840" s="17"/>
    </row>
    <row r="841" spans="1:1" ht="14.25" customHeight="1" x14ac:dyDescent="0.25">
      <c r="A841" s="17"/>
    </row>
    <row r="842" spans="1:1" ht="14.25" customHeight="1" x14ac:dyDescent="0.25">
      <c r="A842" s="17"/>
    </row>
    <row r="843" spans="1:1" ht="14.25" customHeight="1" x14ac:dyDescent="0.25">
      <c r="A843" s="17"/>
    </row>
    <row r="844" spans="1:1" ht="14.25" customHeight="1" x14ac:dyDescent="0.25">
      <c r="A844" s="17"/>
    </row>
    <row r="845" spans="1:1" ht="14.25" customHeight="1" x14ac:dyDescent="0.25">
      <c r="A845" s="17"/>
    </row>
    <row r="846" spans="1:1" ht="14.25" customHeight="1" x14ac:dyDescent="0.25">
      <c r="A846" s="17"/>
    </row>
    <row r="847" spans="1:1" ht="14.25" customHeight="1" x14ac:dyDescent="0.25">
      <c r="A847" s="17"/>
    </row>
    <row r="848" spans="1:1" ht="14.25" customHeight="1" x14ac:dyDescent="0.25">
      <c r="A848" s="17"/>
    </row>
    <row r="849" spans="1:1" ht="14.25" customHeight="1" x14ac:dyDescent="0.25">
      <c r="A849" s="17"/>
    </row>
    <row r="850" spans="1:1" ht="14.25" customHeight="1" x14ac:dyDescent="0.25">
      <c r="A850" s="17"/>
    </row>
    <row r="851" spans="1:1" ht="14.25" customHeight="1" x14ac:dyDescent="0.25">
      <c r="A851" s="17"/>
    </row>
    <row r="852" spans="1:1" ht="14.25" customHeight="1" x14ac:dyDescent="0.25">
      <c r="A852" s="17"/>
    </row>
    <row r="853" spans="1:1" ht="14.25" customHeight="1" x14ac:dyDescent="0.25">
      <c r="A853" s="17"/>
    </row>
    <row r="854" spans="1:1" ht="14.25" customHeight="1" x14ac:dyDescent="0.25">
      <c r="A854" s="17"/>
    </row>
    <row r="855" spans="1:1" ht="14.25" customHeight="1" x14ac:dyDescent="0.25">
      <c r="A855" s="17"/>
    </row>
    <row r="856" spans="1:1" ht="14.25" customHeight="1" x14ac:dyDescent="0.25">
      <c r="A856" s="17"/>
    </row>
    <row r="857" spans="1:1" ht="14.25" customHeight="1" x14ac:dyDescent="0.25">
      <c r="A857" s="17"/>
    </row>
    <row r="858" spans="1:1" ht="14.25" customHeight="1" x14ac:dyDescent="0.25">
      <c r="A858" s="17"/>
    </row>
    <row r="859" spans="1:1" ht="14.25" customHeight="1" x14ac:dyDescent="0.25">
      <c r="A859" s="17"/>
    </row>
    <row r="860" spans="1:1" ht="14.25" customHeight="1" x14ac:dyDescent="0.25">
      <c r="A860" s="17"/>
    </row>
    <row r="861" spans="1:1" ht="14.25" customHeight="1" x14ac:dyDescent="0.25">
      <c r="A861" s="17"/>
    </row>
    <row r="862" spans="1:1" ht="14.25" customHeight="1" x14ac:dyDescent="0.25">
      <c r="A862" s="17"/>
    </row>
    <row r="863" spans="1:1" ht="14.25" customHeight="1" x14ac:dyDescent="0.25">
      <c r="A863" s="17"/>
    </row>
    <row r="864" spans="1:1" ht="14.25" customHeight="1" x14ac:dyDescent="0.25">
      <c r="A864" s="17"/>
    </row>
    <row r="865" spans="1:1" ht="14.25" customHeight="1" x14ac:dyDescent="0.25">
      <c r="A865" s="17"/>
    </row>
    <row r="866" spans="1:1" ht="14.25" customHeight="1" x14ac:dyDescent="0.25">
      <c r="A866" s="17"/>
    </row>
    <row r="867" spans="1:1" ht="14.25" customHeight="1" x14ac:dyDescent="0.25">
      <c r="A867" s="17"/>
    </row>
    <row r="868" spans="1:1" ht="14.25" customHeight="1" x14ac:dyDescent="0.25">
      <c r="A868" s="17"/>
    </row>
    <row r="869" spans="1:1" ht="14.25" customHeight="1" x14ac:dyDescent="0.25">
      <c r="A869" s="17"/>
    </row>
    <row r="870" spans="1:1" ht="14.25" customHeight="1" x14ac:dyDescent="0.25">
      <c r="A870" s="17"/>
    </row>
    <row r="871" spans="1:1" ht="14.25" customHeight="1" x14ac:dyDescent="0.25">
      <c r="A871" s="17"/>
    </row>
    <row r="872" spans="1:1" ht="14.25" customHeight="1" x14ac:dyDescent="0.25">
      <c r="A872" s="17"/>
    </row>
    <row r="873" spans="1:1" ht="14.25" customHeight="1" x14ac:dyDescent="0.25">
      <c r="A873" s="17"/>
    </row>
    <row r="874" spans="1:1" ht="14.25" customHeight="1" x14ac:dyDescent="0.25">
      <c r="A874" s="17"/>
    </row>
    <row r="875" spans="1:1" ht="14.25" customHeight="1" x14ac:dyDescent="0.25">
      <c r="A875" s="17"/>
    </row>
    <row r="876" spans="1:1" ht="14.25" customHeight="1" x14ac:dyDescent="0.25">
      <c r="A876" s="17"/>
    </row>
    <row r="877" spans="1:1" ht="14.25" customHeight="1" x14ac:dyDescent="0.25">
      <c r="A877" s="17"/>
    </row>
    <row r="878" spans="1:1" ht="14.25" customHeight="1" x14ac:dyDescent="0.25">
      <c r="A878" s="17"/>
    </row>
    <row r="879" spans="1:1" ht="14.25" customHeight="1" x14ac:dyDescent="0.25">
      <c r="A879" s="17"/>
    </row>
    <row r="880" spans="1:1" ht="14.25" customHeight="1" x14ac:dyDescent="0.25">
      <c r="A880" s="17"/>
    </row>
    <row r="881" spans="1:1" ht="14.25" customHeight="1" x14ac:dyDescent="0.25">
      <c r="A881" s="17"/>
    </row>
    <row r="882" spans="1:1" ht="14.25" customHeight="1" x14ac:dyDescent="0.25">
      <c r="A882" s="17"/>
    </row>
    <row r="883" spans="1:1" ht="14.25" customHeight="1" x14ac:dyDescent="0.25">
      <c r="A883" s="17"/>
    </row>
    <row r="884" spans="1:1" ht="14.25" customHeight="1" x14ac:dyDescent="0.25">
      <c r="A884" s="17"/>
    </row>
    <row r="885" spans="1:1" ht="14.25" customHeight="1" x14ac:dyDescent="0.25">
      <c r="A885" s="17"/>
    </row>
    <row r="886" spans="1:1" ht="14.25" customHeight="1" x14ac:dyDescent="0.25">
      <c r="A886" s="17"/>
    </row>
    <row r="887" spans="1:1" ht="14.25" customHeight="1" x14ac:dyDescent="0.25">
      <c r="A887" s="17"/>
    </row>
    <row r="888" spans="1:1" ht="14.25" customHeight="1" x14ac:dyDescent="0.25">
      <c r="A888" s="17"/>
    </row>
    <row r="889" spans="1:1" ht="14.25" customHeight="1" x14ac:dyDescent="0.25">
      <c r="A889" s="17"/>
    </row>
    <row r="890" spans="1:1" ht="14.25" customHeight="1" x14ac:dyDescent="0.25">
      <c r="A890" s="17"/>
    </row>
    <row r="891" spans="1:1" ht="14.25" customHeight="1" x14ac:dyDescent="0.25">
      <c r="A891" s="17"/>
    </row>
    <row r="892" spans="1:1" ht="14.25" customHeight="1" x14ac:dyDescent="0.25">
      <c r="A892" s="17"/>
    </row>
    <row r="893" spans="1:1" ht="14.25" customHeight="1" x14ac:dyDescent="0.25">
      <c r="A893" s="17"/>
    </row>
    <row r="894" spans="1:1" ht="14.25" customHeight="1" x14ac:dyDescent="0.25">
      <c r="A894" s="17"/>
    </row>
    <row r="895" spans="1:1" ht="14.25" customHeight="1" x14ac:dyDescent="0.25">
      <c r="A895" s="17"/>
    </row>
    <row r="896" spans="1:1" ht="14.25" customHeight="1" x14ac:dyDescent="0.25">
      <c r="A896" s="17"/>
    </row>
    <row r="897" spans="1:1" ht="14.25" customHeight="1" x14ac:dyDescent="0.25">
      <c r="A897" s="17"/>
    </row>
    <row r="898" spans="1:1" ht="14.25" customHeight="1" x14ac:dyDescent="0.25">
      <c r="A898" s="17"/>
    </row>
    <row r="899" spans="1:1" ht="14.25" customHeight="1" x14ac:dyDescent="0.25">
      <c r="A899" s="17"/>
    </row>
    <row r="900" spans="1:1" ht="14.25" customHeight="1" x14ac:dyDescent="0.25">
      <c r="A900" s="17"/>
    </row>
    <row r="901" spans="1:1" ht="14.25" customHeight="1" x14ac:dyDescent="0.25">
      <c r="A901" s="17"/>
    </row>
    <row r="902" spans="1:1" ht="14.25" customHeight="1" x14ac:dyDescent="0.25">
      <c r="A902" s="17"/>
    </row>
    <row r="903" spans="1:1" ht="14.25" customHeight="1" x14ac:dyDescent="0.25">
      <c r="A903" s="17"/>
    </row>
    <row r="904" spans="1:1" ht="14.25" customHeight="1" x14ac:dyDescent="0.25">
      <c r="A904" s="17"/>
    </row>
    <row r="905" spans="1:1" ht="14.25" customHeight="1" x14ac:dyDescent="0.25">
      <c r="A905" s="17"/>
    </row>
    <row r="906" spans="1:1" ht="14.25" customHeight="1" x14ac:dyDescent="0.25">
      <c r="A906" s="17"/>
    </row>
    <row r="907" spans="1:1" ht="14.25" customHeight="1" x14ac:dyDescent="0.25">
      <c r="A907" s="17"/>
    </row>
    <row r="908" spans="1:1" ht="14.25" customHeight="1" x14ac:dyDescent="0.25">
      <c r="A908" s="17"/>
    </row>
    <row r="909" spans="1:1" ht="14.25" customHeight="1" x14ac:dyDescent="0.25">
      <c r="A909" s="17"/>
    </row>
    <row r="910" spans="1:1" ht="14.25" customHeight="1" x14ac:dyDescent="0.25">
      <c r="A910" s="17"/>
    </row>
    <row r="911" spans="1:1" ht="14.25" customHeight="1" x14ac:dyDescent="0.25">
      <c r="A911" s="17"/>
    </row>
    <row r="912" spans="1:1" ht="14.25" customHeight="1" x14ac:dyDescent="0.25">
      <c r="A912" s="17"/>
    </row>
    <row r="913" spans="1:1" ht="14.25" customHeight="1" x14ac:dyDescent="0.25">
      <c r="A913" s="17"/>
    </row>
    <row r="914" spans="1:1" ht="14.25" customHeight="1" x14ac:dyDescent="0.25">
      <c r="A914" s="17"/>
    </row>
    <row r="915" spans="1:1" ht="14.25" customHeight="1" x14ac:dyDescent="0.25">
      <c r="A915" s="17"/>
    </row>
    <row r="916" spans="1:1" ht="14.25" customHeight="1" x14ac:dyDescent="0.25">
      <c r="A916" s="17"/>
    </row>
    <row r="917" spans="1:1" ht="14.25" customHeight="1" x14ac:dyDescent="0.25">
      <c r="A917" s="17"/>
    </row>
    <row r="918" spans="1:1" ht="14.25" customHeight="1" x14ac:dyDescent="0.25">
      <c r="A918" s="17"/>
    </row>
    <row r="919" spans="1:1" ht="14.25" customHeight="1" x14ac:dyDescent="0.25">
      <c r="A919" s="17"/>
    </row>
    <row r="920" spans="1:1" ht="14.25" customHeight="1" x14ac:dyDescent="0.25">
      <c r="A920" s="17"/>
    </row>
    <row r="921" spans="1:1" ht="14.25" customHeight="1" x14ac:dyDescent="0.25">
      <c r="A921" s="17"/>
    </row>
    <row r="922" spans="1:1" ht="14.25" customHeight="1" x14ac:dyDescent="0.25">
      <c r="A922" s="17"/>
    </row>
    <row r="923" spans="1:1" ht="14.25" customHeight="1" x14ac:dyDescent="0.25">
      <c r="A923" s="17"/>
    </row>
    <row r="924" spans="1:1" ht="14.25" customHeight="1" x14ac:dyDescent="0.25">
      <c r="A924" s="17"/>
    </row>
    <row r="925" spans="1:1" ht="14.25" customHeight="1" x14ac:dyDescent="0.25">
      <c r="A925" s="17"/>
    </row>
    <row r="926" spans="1:1" ht="14.25" customHeight="1" x14ac:dyDescent="0.25">
      <c r="A926" s="17"/>
    </row>
    <row r="927" spans="1:1" ht="14.25" customHeight="1" x14ac:dyDescent="0.25">
      <c r="A927" s="17"/>
    </row>
    <row r="928" spans="1:1" ht="14.25" customHeight="1" x14ac:dyDescent="0.25">
      <c r="A928" s="17"/>
    </row>
    <row r="929" spans="1:1" ht="14.25" customHeight="1" x14ac:dyDescent="0.25">
      <c r="A929" s="17"/>
    </row>
    <row r="930" spans="1:1" ht="14.25" customHeight="1" x14ac:dyDescent="0.25">
      <c r="A930" s="17"/>
    </row>
    <row r="931" spans="1:1" ht="14.25" customHeight="1" x14ac:dyDescent="0.25">
      <c r="A931" s="17"/>
    </row>
    <row r="932" spans="1:1" ht="14.25" customHeight="1" x14ac:dyDescent="0.25">
      <c r="A932" s="17"/>
    </row>
    <row r="933" spans="1:1" ht="14.25" customHeight="1" x14ac:dyDescent="0.25">
      <c r="A933" s="17"/>
    </row>
    <row r="934" spans="1:1" ht="14.25" customHeight="1" x14ac:dyDescent="0.25">
      <c r="A934" s="17"/>
    </row>
    <row r="935" spans="1:1" ht="14.25" customHeight="1" x14ac:dyDescent="0.25">
      <c r="A935" s="17"/>
    </row>
    <row r="936" spans="1:1" ht="14.25" customHeight="1" x14ac:dyDescent="0.25">
      <c r="A936" s="17"/>
    </row>
    <row r="937" spans="1:1" ht="14.25" customHeight="1" x14ac:dyDescent="0.25">
      <c r="A937" s="17"/>
    </row>
    <row r="938" spans="1:1" ht="14.25" customHeight="1" x14ac:dyDescent="0.25">
      <c r="A938" s="17"/>
    </row>
    <row r="939" spans="1:1" ht="14.25" customHeight="1" x14ac:dyDescent="0.25">
      <c r="A939" s="17"/>
    </row>
    <row r="940" spans="1:1" ht="14.25" customHeight="1" x14ac:dyDescent="0.25">
      <c r="A940" s="17"/>
    </row>
    <row r="941" spans="1:1" ht="14.25" customHeight="1" x14ac:dyDescent="0.25">
      <c r="A941" s="17"/>
    </row>
    <row r="942" spans="1:1" ht="14.25" customHeight="1" x14ac:dyDescent="0.25">
      <c r="A942" s="17"/>
    </row>
    <row r="943" spans="1:1" ht="14.25" customHeight="1" x14ac:dyDescent="0.25">
      <c r="A943" s="17"/>
    </row>
    <row r="944" spans="1:1" ht="14.25" customHeight="1" x14ac:dyDescent="0.25">
      <c r="A944" s="17"/>
    </row>
    <row r="945" spans="1:1" ht="14.25" customHeight="1" x14ac:dyDescent="0.25">
      <c r="A945" s="17"/>
    </row>
    <row r="946" spans="1:1" ht="14.25" customHeight="1" x14ac:dyDescent="0.25">
      <c r="A946" s="17"/>
    </row>
    <row r="947" spans="1:1" ht="14.25" customHeight="1" x14ac:dyDescent="0.25">
      <c r="A947" s="17"/>
    </row>
    <row r="948" spans="1:1" ht="14.25" customHeight="1" x14ac:dyDescent="0.25">
      <c r="A948" s="17"/>
    </row>
    <row r="949" spans="1:1" ht="14.25" customHeight="1" x14ac:dyDescent="0.25">
      <c r="A949" s="17"/>
    </row>
    <row r="950" spans="1:1" ht="14.25" customHeight="1" x14ac:dyDescent="0.25">
      <c r="A950" s="17"/>
    </row>
    <row r="951" spans="1:1" ht="14.25" customHeight="1" x14ac:dyDescent="0.25">
      <c r="A951" s="17"/>
    </row>
    <row r="952" spans="1:1" ht="14.25" customHeight="1" x14ac:dyDescent="0.25">
      <c r="A952" s="17"/>
    </row>
    <row r="953" spans="1:1" ht="14.25" customHeight="1" x14ac:dyDescent="0.25">
      <c r="A953" s="17"/>
    </row>
    <row r="954" spans="1:1" ht="14.25" customHeight="1" x14ac:dyDescent="0.25">
      <c r="A954" s="17"/>
    </row>
    <row r="955" spans="1:1" ht="14.25" customHeight="1" x14ac:dyDescent="0.25">
      <c r="A955" s="17"/>
    </row>
    <row r="956" spans="1:1" ht="14.25" customHeight="1" x14ac:dyDescent="0.25">
      <c r="A956" s="17"/>
    </row>
    <row r="957" spans="1:1" ht="14.25" customHeight="1" x14ac:dyDescent="0.25">
      <c r="A957" s="17"/>
    </row>
    <row r="958" spans="1:1" ht="14.25" customHeight="1" x14ac:dyDescent="0.25">
      <c r="A958" s="17"/>
    </row>
    <row r="959" spans="1:1" ht="14.25" customHeight="1" x14ac:dyDescent="0.25">
      <c r="A959" s="17"/>
    </row>
    <row r="960" spans="1:1" ht="14.25" customHeight="1" x14ac:dyDescent="0.25">
      <c r="A960" s="17"/>
    </row>
    <row r="961" spans="1:1" ht="14.25" customHeight="1" x14ac:dyDescent="0.25">
      <c r="A961" s="17"/>
    </row>
    <row r="962" spans="1:1" ht="14.25" customHeight="1" x14ac:dyDescent="0.25">
      <c r="A962" s="17"/>
    </row>
    <row r="963" spans="1:1" ht="14.25" customHeight="1" x14ac:dyDescent="0.25">
      <c r="A963" s="17"/>
    </row>
    <row r="964" spans="1:1" ht="14.25" customHeight="1" x14ac:dyDescent="0.25">
      <c r="A964" s="17"/>
    </row>
    <row r="965" spans="1:1" ht="14.25" customHeight="1" x14ac:dyDescent="0.25">
      <c r="A965" s="17"/>
    </row>
    <row r="966" spans="1:1" ht="14.25" customHeight="1" x14ac:dyDescent="0.25">
      <c r="A966" s="17"/>
    </row>
    <row r="967" spans="1:1" ht="14.25" customHeight="1" x14ac:dyDescent="0.25">
      <c r="A967" s="17"/>
    </row>
    <row r="968" spans="1:1" ht="14.25" customHeight="1" x14ac:dyDescent="0.25">
      <c r="A968" s="17"/>
    </row>
    <row r="969" spans="1:1" ht="14.25" customHeight="1" x14ac:dyDescent="0.25">
      <c r="A969" s="17"/>
    </row>
    <row r="970" spans="1:1" ht="14.25" customHeight="1" x14ac:dyDescent="0.25">
      <c r="A970" s="17"/>
    </row>
    <row r="971" spans="1:1" ht="14.25" customHeight="1" x14ac:dyDescent="0.25">
      <c r="A971" s="17"/>
    </row>
    <row r="972" spans="1:1" ht="14.25" customHeight="1" x14ac:dyDescent="0.25">
      <c r="A972" s="17"/>
    </row>
    <row r="973" spans="1:1" ht="14.25" customHeight="1" x14ac:dyDescent="0.25">
      <c r="A973" s="17"/>
    </row>
    <row r="974" spans="1:1" ht="14.25" customHeight="1" x14ac:dyDescent="0.25">
      <c r="A974" s="17"/>
    </row>
    <row r="975" spans="1:1" ht="14.25" customHeight="1" x14ac:dyDescent="0.25">
      <c r="A975" s="17"/>
    </row>
    <row r="976" spans="1:1" ht="14.25" customHeight="1" x14ac:dyDescent="0.25">
      <c r="A976" s="17"/>
    </row>
    <row r="977" spans="1:1" ht="14.25" customHeight="1" x14ac:dyDescent="0.25">
      <c r="A977" s="17"/>
    </row>
    <row r="978" spans="1:1" ht="14.25" customHeight="1" x14ac:dyDescent="0.25">
      <c r="A978" s="17"/>
    </row>
    <row r="979" spans="1:1" ht="14.25" customHeight="1" x14ac:dyDescent="0.25">
      <c r="A979" s="17"/>
    </row>
    <row r="980" spans="1:1" ht="14.25" customHeight="1" x14ac:dyDescent="0.25">
      <c r="A980" s="17"/>
    </row>
    <row r="981" spans="1:1" ht="14.25" customHeight="1" x14ac:dyDescent="0.25">
      <c r="A981" s="17"/>
    </row>
    <row r="982" spans="1:1" ht="14.25" customHeight="1" x14ac:dyDescent="0.25">
      <c r="A982" s="17"/>
    </row>
    <row r="983" spans="1:1" ht="14.25" customHeight="1" x14ac:dyDescent="0.25">
      <c r="A983" s="17"/>
    </row>
    <row r="984" spans="1:1" ht="14.25" customHeight="1" x14ac:dyDescent="0.25">
      <c r="A984" s="17"/>
    </row>
    <row r="985" spans="1:1" ht="14.25" customHeight="1" x14ac:dyDescent="0.25">
      <c r="A985" s="17"/>
    </row>
    <row r="986" spans="1:1" ht="14.25" customHeight="1" x14ac:dyDescent="0.25">
      <c r="A986" s="17"/>
    </row>
    <row r="987" spans="1:1" ht="14.25" customHeight="1" x14ac:dyDescent="0.25">
      <c r="A987" s="17"/>
    </row>
    <row r="988" spans="1:1" ht="14.25" customHeight="1" x14ac:dyDescent="0.25">
      <c r="A988" s="17"/>
    </row>
    <row r="989" spans="1:1" ht="14.25" customHeight="1" x14ac:dyDescent="0.25">
      <c r="A989" s="17"/>
    </row>
    <row r="990" spans="1:1" ht="14.25" customHeight="1" x14ac:dyDescent="0.25">
      <c r="A990" s="17"/>
    </row>
    <row r="991" spans="1:1" ht="14.25" customHeight="1" x14ac:dyDescent="0.25">
      <c r="A991" s="17"/>
    </row>
    <row r="992" spans="1:1" ht="14.25" customHeight="1" x14ac:dyDescent="0.25">
      <c r="A992" s="17"/>
    </row>
    <row r="993" spans="1:1" ht="14.25" customHeight="1" x14ac:dyDescent="0.25">
      <c r="A993" s="17"/>
    </row>
    <row r="994" spans="1:1" ht="14.25" customHeight="1" x14ac:dyDescent="0.25">
      <c r="A994" s="17"/>
    </row>
  </sheetData>
  <mergeCells count="2">
    <mergeCell ref="B1:I1"/>
    <mergeCell ref="B16:I1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1000"/>
  <sheetViews>
    <sheetView topLeftCell="A4" workbookViewId="0">
      <selection activeCell="V22" sqref="V22"/>
    </sheetView>
  </sheetViews>
  <sheetFormatPr defaultColWidth="12.625" defaultRowHeight="15" customHeight="1" x14ac:dyDescent="0.2"/>
  <cols>
    <col min="1" max="1" width="18.875" customWidth="1"/>
    <col min="2" max="2" width="18.875" style="35" customWidth="1"/>
    <col min="3" max="4" width="11.625" customWidth="1"/>
    <col min="5" max="5" width="11.75" customWidth="1"/>
    <col min="6" max="6" width="15.75" customWidth="1"/>
    <col min="7" max="29" width="7.625" customWidth="1"/>
  </cols>
  <sheetData>
    <row r="1" spans="1:10" ht="14.25" customHeight="1" x14ac:dyDescent="0.25">
      <c r="C1" s="46">
        <v>2019</v>
      </c>
      <c r="D1" s="42"/>
      <c r="E1" s="42"/>
      <c r="F1" s="42"/>
      <c r="G1" s="42"/>
      <c r="H1" s="42"/>
      <c r="I1" s="42"/>
      <c r="J1" s="8" t="s">
        <v>95</v>
      </c>
    </row>
    <row r="2" spans="1:10" ht="14.25" customHeight="1" x14ac:dyDescent="0.25">
      <c r="A2" s="8" t="s">
        <v>17</v>
      </c>
      <c r="B2" s="8" t="s">
        <v>47</v>
      </c>
      <c r="C2" s="8" t="s">
        <v>48</v>
      </c>
      <c r="D2" s="8" t="s">
        <v>49</v>
      </c>
      <c r="E2" s="8" t="s">
        <v>50</v>
      </c>
      <c r="F2" s="8" t="s">
        <v>51</v>
      </c>
      <c r="H2" s="8" t="s">
        <v>52</v>
      </c>
    </row>
    <row r="3" spans="1:10" ht="14.25" customHeight="1" x14ac:dyDescent="0.25">
      <c r="A3" s="8" t="s">
        <v>16</v>
      </c>
      <c r="B3" s="8">
        <v>120</v>
      </c>
      <c r="C3" s="8">
        <v>94</v>
      </c>
      <c r="D3" s="8">
        <v>126</v>
      </c>
      <c r="E3" s="8">
        <v>195</v>
      </c>
      <c r="F3" s="8">
        <v>96</v>
      </c>
      <c r="H3" s="8">
        <f>C3+D3+E3+F3</f>
        <v>511</v>
      </c>
      <c r="J3" s="8" t="s">
        <v>84</v>
      </c>
    </row>
    <row r="4" spans="1:10" ht="14.25" customHeight="1" x14ac:dyDescent="0.25">
      <c r="A4" s="8" t="s">
        <v>27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H4" s="8">
        <v>0</v>
      </c>
    </row>
    <row r="5" spans="1:10" ht="14.25" customHeight="1" x14ac:dyDescent="0.25">
      <c r="A5" s="8" t="s">
        <v>31</v>
      </c>
      <c r="B5" s="8">
        <v>0</v>
      </c>
      <c r="C5" s="8">
        <v>1</v>
      </c>
      <c r="D5" s="8">
        <v>0</v>
      </c>
      <c r="E5" s="8">
        <v>0</v>
      </c>
      <c r="F5" s="8">
        <v>0</v>
      </c>
      <c r="H5" s="8">
        <v>0</v>
      </c>
      <c r="J5" s="8" t="s">
        <v>85</v>
      </c>
    </row>
    <row r="6" spans="1:10" ht="14.25" customHeight="1" x14ac:dyDescent="0.25">
      <c r="A6" s="8" t="s">
        <v>30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H6" s="8">
        <v>0</v>
      </c>
    </row>
    <row r="7" spans="1:10" ht="14.25" customHeight="1" x14ac:dyDescent="0.25">
      <c r="A7" s="8" t="s">
        <v>32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H7" s="8">
        <v>0</v>
      </c>
    </row>
    <row r="8" spans="1:10" ht="14.25" customHeight="1" x14ac:dyDescent="0.25">
      <c r="A8" s="8" t="s">
        <v>33</v>
      </c>
      <c r="B8" s="8">
        <v>0</v>
      </c>
      <c r="C8" s="8">
        <v>0</v>
      </c>
      <c r="D8" s="8">
        <v>1</v>
      </c>
      <c r="E8" s="8">
        <v>0</v>
      </c>
      <c r="F8" s="8">
        <v>0</v>
      </c>
      <c r="H8" s="8">
        <v>1</v>
      </c>
    </row>
    <row r="9" spans="1:10" ht="14.25" customHeight="1" x14ac:dyDescent="0.25">
      <c r="A9" s="8" t="s">
        <v>56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H9" s="8">
        <v>0</v>
      </c>
    </row>
    <row r="10" spans="1:10" ht="14.25" customHeight="1" x14ac:dyDescent="0.25">
      <c r="A10" s="8" t="s">
        <v>57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H10" s="8">
        <v>0</v>
      </c>
    </row>
    <row r="11" spans="1:10" ht="14.25" customHeight="1" x14ac:dyDescent="0.25">
      <c r="A11" s="8" t="s">
        <v>35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H11" s="8">
        <v>0</v>
      </c>
    </row>
    <row r="12" spans="1:10" ht="14.25" customHeight="1" x14ac:dyDescent="0.25">
      <c r="A12" s="8" t="s">
        <v>58</v>
      </c>
      <c r="B12" s="8">
        <v>2</v>
      </c>
      <c r="C12" s="8">
        <v>1</v>
      </c>
      <c r="D12" s="8">
        <v>1</v>
      </c>
      <c r="E12" s="8">
        <v>0</v>
      </c>
      <c r="F12" s="8">
        <v>0</v>
      </c>
      <c r="H12" s="8">
        <f>C12+D12</f>
        <v>2</v>
      </c>
    </row>
    <row r="13" spans="1:10" ht="14.25" customHeight="1" x14ac:dyDescent="0.25">
      <c r="B13" s="16"/>
    </row>
    <row r="14" spans="1:10" ht="14.25" customHeight="1" x14ac:dyDescent="0.25">
      <c r="A14" s="8" t="s">
        <v>39</v>
      </c>
      <c r="B14" s="8">
        <v>123</v>
      </c>
      <c r="C14" s="8">
        <v>96</v>
      </c>
      <c r="D14" s="8">
        <v>127</v>
      </c>
      <c r="E14" s="8">
        <v>195</v>
      </c>
      <c r="F14" s="8">
        <v>96</v>
      </c>
      <c r="H14" s="8">
        <f>C14+D14+E14+F14</f>
        <v>514</v>
      </c>
    </row>
    <row r="15" spans="1:10" ht="14.25" customHeight="1" x14ac:dyDescent="0.25">
      <c r="A15" s="8" t="s">
        <v>41</v>
      </c>
      <c r="B15" s="8">
        <v>24</v>
      </c>
      <c r="C15" s="8">
        <v>30</v>
      </c>
      <c r="D15" s="8">
        <v>25</v>
      </c>
      <c r="E15" s="8">
        <v>27</v>
      </c>
      <c r="F15" s="8">
        <v>23</v>
      </c>
    </row>
    <row r="16" spans="1:10" ht="14.25" customHeight="1" x14ac:dyDescent="0.2"/>
    <row r="17" spans="1:11" ht="14.25" customHeight="1" x14ac:dyDescent="0.25">
      <c r="A17" s="44" t="s">
        <v>3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</row>
    <row r="18" spans="1:11" ht="14.25" customHeight="1" thickBot="1" x14ac:dyDescent="0.3">
      <c r="A18" s="13" t="s">
        <v>17</v>
      </c>
      <c r="B18" s="38" t="s">
        <v>47</v>
      </c>
      <c r="C18" s="14" t="s">
        <v>48</v>
      </c>
      <c r="D18" s="14" t="s">
        <v>49</v>
      </c>
      <c r="E18" s="14" t="s">
        <v>50</v>
      </c>
      <c r="F18" s="14" t="s">
        <v>51</v>
      </c>
      <c r="G18" s="14"/>
      <c r="H18" s="14" t="s">
        <v>52</v>
      </c>
      <c r="I18" s="14"/>
      <c r="J18" s="14"/>
      <c r="K18" s="14"/>
    </row>
    <row r="19" spans="1:11" ht="14.25" customHeight="1" x14ac:dyDescent="0.25">
      <c r="A19" s="17" t="s">
        <v>16</v>
      </c>
      <c r="B19" s="8">
        <f t="shared" ref="B19" si="0">B3/B14*100</f>
        <v>97.560975609756099</v>
      </c>
      <c r="C19" s="8">
        <f t="shared" ref="C19:F19" si="1">C3/C14*100</f>
        <v>97.916666666666657</v>
      </c>
      <c r="D19" s="8">
        <f t="shared" si="1"/>
        <v>99.212598425196859</v>
      </c>
      <c r="E19" s="8">
        <f t="shared" si="1"/>
        <v>100</v>
      </c>
      <c r="F19" s="8">
        <f t="shared" si="1"/>
        <v>100</v>
      </c>
      <c r="H19" s="8">
        <f>H3/H14*100</f>
        <v>99.416342412451371</v>
      </c>
    </row>
    <row r="20" spans="1:11" ht="14.25" customHeight="1" x14ac:dyDescent="0.25">
      <c r="A20" s="17" t="s">
        <v>27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H20" s="8">
        <v>0</v>
      </c>
    </row>
    <row r="21" spans="1:11" ht="14.25" customHeight="1" x14ac:dyDescent="0.25">
      <c r="A21" s="17" t="s">
        <v>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8">
        <v>0</v>
      </c>
    </row>
    <row r="22" spans="1:11" ht="14.25" customHeight="1" x14ac:dyDescent="0.25">
      <c r="A22" s="17" t="s">
        <v>30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H22" s="8">
        <v>0</v>
      </c>
    </row>
    <row r="23" spans="1:11" ht="14.25" customHeight="1" x14ac:dyDescent="0.25">
      <c r="A23" s="17" t="s">
        <v>32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H23" s="8">
        <v>0</v>
      </c>
    </row>
    <row r="24" spans="1:11" ht="14.25" customHeight="1" x14ac:dyDescent="0.25">
      <c r="A24" s="17" t="s">
        <v>33</v>
      </c>
      <c r="B24" s="8">
        <v>0</v>
      </c>
      <c r="C24" s="8">
        <v>0</v>
      </c>
      <c r="D24" s="8">
        <f>D8/D14*100</f>
        <v>0.78740157480314954</v>
      </c>
      <c r="E24" s="8">
        <v>0</v>
      </c>
      <c r="F24" s="8">
        <v>0</v>
      </c>
      <c r="H24" s="8">
        <f>H8/H14*100</f>
        <v>0.19455252918287938</v>
      </c>
    </row>
    <row r="25" spans="1:11" ht="14.25" customHeight="1" x14ac:dyDescent="0.25">
      <c r="A25" s="17" t="s">
        <v>56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H25" s="8">
        <v>0</v>
      </c>
    </row>
    <row r="26" spans="1:11" ht="14.25" customHeight="1" x14ac:dyDescent="0.25">
      <c r="A26" s="17" t="s">
        <v>57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H26" s="8">
        <v>0</v>
      </c>
    </row>
    <row r="27" spans="1:11" ht="14.25" customHeight="1" x14ac:dyDescent="0.25">
      <c r="A27" s="17" t="s">
        <v>86</v>
      </c>
      <c r="B27" s="8">
        <f>B11/B14*100</f>
        <v>0.81300813008130091</v>
      </c>
      <c r="C27" s="8">
        <f>C11/C14*100</f>
        <v>1.0416666666666665</v>
      </c>
      <c r="D27" s="8">
        <v>0</v>
      </c>
      <c r="E27" s="8">
        <v>0</v>
      </c>
      <c r="F27" s="8">
        <v>0</v>
      </c>
      <c r="H27" s="8">
        <v>0</v>
      </c>
    </row>
    <row r="28" spans="1:11" ht="14.25" customHeight="1" x14ac:dyDescent="0.25">
      <c r="A28" s="17" t="s">
        <v>58</v>
      </c>
      <c r="B28" s="8">
        <f t="shared" ref="B28" si="2">B12/B14*100</f>
        <v>1.6260162601626018</v>
      </c>
      <c r="C28" s="8">
        <f t="shared" ref="C28:D28" si="3">C12/C14*100</f>
        <v>1.0416666666666665</v>
      </c>
      <c r="D28" s="8">
        <f t="shared" si="3"/>
        <v>0.78740157480314954</v>
      </c>
      <c r="E28" s="8">
        <v>0</v>
      </c>
      <c r="F28" s="8">
        <v>0</v>
      </c>
      <c r="H28" s="8">
        <f>H12/H14*100</f>
        <v>0.38910505836575876</v>
      </c>
    </row>
    <row r="29" spans="1:11" ht="14.25" customHeight="1" x14ac:dyDescent="0.2"/>
    <row r="30" spans="1:11" ht="14.25" customHeight="1" x14ac:dyDescent="0.2"/>
    <row r="31" spans="1:11" ht="14.25" customHeight="1" thickBot="1" x14ac:dyDescent="0.3">
      <c r="A31" s="13" t="s">
        <v>17</v>
      </c>
      <c r="B31" s="14"/>
      <c r="C31" s="14" t="s">
        <v>48</v>
      </c>
      <c r="D31" s="14" t="s">
        <v>49</v>
      </c>
      <c r="E31" s="14" t="s">
        <v>50</v>
      </c>
      <c r="F31" s="14" t="s">
        <v>51</v>
      </c>
    </row>
    <row r="32" spans="1:11" ht="14.25" customHeight="1" x14ac:dyDescent="0.25">
      <c r="A32" s="17" t="s">
        <v>33</v>
      </c>
      <c r="B32" s="37"/>
      <c r="C32" s="8">
        <v>0</v>
      </c>
      <c r="D32" s="8">
        <v>0.78740157480314954</v>
      </c>
      <c r="E32" s="8">
        <v>0</v>
      </c>
      <c r="F32" s="8">
        <v>0</v>
      </c>
    </row>
    <row r="33" spans="1:6" ht="14.25" customHeight="1" thickBot="1" x14ac:dyDescent="0.3">
      <c r="A33" s="13" t="s">
        <v>17</v>
      </c>
      <c r="B33" s="14"/>
      <c r="C33" s="14" t="s">
        <v>48</v>
      </c>
      <c r="D33" s="14" t="s">
        <v>49</v>
      </c>
      <c r="E33" s="14" t="s">
        <v>50</v>
      </c>
      <c r="F33" s="14" t="s">
        <v>51</v>
      </c>
    </row>
    <row r="34" spans="1:6" ht="14.25" customHeight="1" x14ac:dyDescent="0.25">
      <c r="A34" s="17" t="s">
        <v>58</v>
      </c>
      <c r="B34" s="37"/>
      <c r="C34" s="8">
        <v>3.125</v>
      </c>
      <c r="D34" s="8">
        <v>0.78740157480314954</v>
      </c>
      <c r="E34" s="8">
        <v>0</v>
      </c>
      <c r="F34" s="8">
        <v>0</v>
      </c>
    </row>
    <row r="35" spans="1:6" ht="14.25" customHeight="1" x14ac:dyDescent="0.25">
      <c r="A35" s="17"/>
      <c r="B35" s="37"/>
    </row>
    <row r="36" spans="1:6" ht="14.25" customHeight="1" x14ac:dyDescent="0.25">
      <c r="A36" s="17"/>
      <c r="B36" s="37"/>
    </row>
    <row r="37" spans="1:6" ht="14.25" customHeight="1" x14ac:dyDescent="0.25">
      <c r="A37" s="17"/>
      <c r="B37" s="37"/>
    </row>
    <row r="38" spans="1:6" ht="14.25" customHeight="1" x14ac:dyDescent="0.25">
      <c r="A38" s="17"/>
      <c r="B38" s="37"/>
    </row>
    <row r="39" spans="1:6" ht="14.25" customHeight="1" x14ac:dyDescent="0.25">
      <c r="A39" s="17"/>
      <c r="B39" s="37"/>
    </row>
    <row r="40" spans="1:6" ht="14.25" customHeight="1" x14ac:dyDescent="0.25">
      <c r="A40" s="17"/>
      <c r="B40" s="37"/>
    </row>
    <row r="41" spans="1:6" ht="14.25" customHeight="1" x14ac:dyDescent="0.25">
      <c r="A41" s="17"/>
      <c r="B41" s="37"/>
    </row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C1:I1"/>
    <mergeCell ref="A17:K1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A1007"/>
  <sheetViews>
    <sheetView workbookViewId="0">
      <selection activeCell="G43" sqref="G43"/>
    </sheetView>
  </sheetViews>
  <sheetFormatPr defaultColWidth="12.625" defaultRowHeight="15" customHeight="1" x14ac:dyDescent="0.2"/>
  <cols>
    <col min="1" max="1" width="13.625" customWidth="1"/>
    <col min="2" max="20" width="7.625" customWidth="1"/>
    <col min="21" max="21" width="13.625" customWidth="1"/>
    <col min="22" max="29" width="7.625" customWidth="1"/>
  </cols>
  <sheetData>
    <row r="1" spans="1:24" ht="14.25" customHeight="1" x14ac:dyDescent="0.25">
      <c r="A1" s="47">
        <v>2019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24" ht="14.25" customHeight="1" x14ac:dyDescent="0.25">
      <c r="A2" s="8" t="s">
        <v>17</v>
      </c>
      <c r="B2" s="5" t="s">
        <v>87</v>
      </c>
      <c r="C2" s="8" t="s">
        <v>18</v>
      </c>
      <c r="D2" s="8" t="s">
        <v>19</v>
      </c>
      <c r="E2" s="8" t="s">
        <v>20</v>
      </c>
      <c r="F2" s="8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K2" s="12" t="s">
        <v>52</v>
      </c>
      <c r="L2" s="18"/>
    </row>
    <row r="3" spans="1:24" ht="14.25" customHeight="1" x14ac:dyDescent="0.25">
      <c r="A3" s="8" t="s">
        <v>16</v>
      </c>
      <c r="B3" s="5">
        <v>0</v>
      </c>
      <c r="C3" s="5">
        <v>1</v>
      </c>
      <c r="D3" s="5">
        <v>5</v>
      </c>
      <c r="E3" s="5">
        <v>1</v>
      </c>
      <c r="F3" s="5">
        <v>3</v>
      </c>
      <c r="G3" s="16">
        <v>131</v>
      </c>
      <c r="H3" s="16">
        <v>191</v>
      </c>
      <c r="K3" s="7">
        <v>332</v>
      </c>
    </row>
    <row r="4" spans="1:24" ht="14.25" customHeight="1" x14ac:dyDescent="0.25">
      <c r="A4" s="8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16">
        <v>1</v>
      </c>
      <c r="H4" s="16">
        <v>0</v>
      </c>
      <c r="K4" s="7">
        <v>1</v>
      </c>
      <c r="W4" t="s">
        <v>96</v>
      </c>
    </row>
    <row r="5" spans="1:24" s="35" customFormat="1" ht="14.25" customHeight="1" x14ac:dyDescent="0.25">
      <c r="A5" s="8" t="s">
        <v>59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35">
        <v>3</v>
      </c>
      <c r="K5" s="7">
        <v>3</v>
      </c>
    </row>
    <row r="6" spans="1:24" ht="14.25" customHeight="1" x14ac:dyDescent="0.25">
      <c r="A6" s="8" t="s">
        <v>31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16">
        <v>0</v>
      </c>
      <c r="H6" s="16">
        <v>1</v>
      </c>
      <c r="K6" s="7">
        <v>1</v>
      </c>
    </row>
    <row r="7" spans="1:24" ht="14.25" customHeight="1" x14ac:dyDescent="0.25">
      <c r="A7" s="8" t="s">
        <v>30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6">
        <v>1</v>
      </c>
      <c r="H7" s="16">
        <v>0</v>
      </c>
      <c r="K7" s="7">
        <v>1</v>
      </c>
    </row>
    <row r="8" spans="1:24" ht="14.25" customHeight="1" x14ac:dyDescent="0.25">
      <c r="A8" s="8" t="s">
        <v>32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16">
        <v>0</v>
      </c>
      <c r="H8" s="16">
        <v>0</v>
      </c>
      <c r="K8" s="7">
        <v>1</v>
      </c>
      <c r="X8" t="s">
        <v>97</v>
      </c>
    </row>
    <row r="9" spans="1:24" ht="14.25" customHeight="1" x14ac:dyDescent="0.25">
      <c r="A9" s="8" t="s">
        <v>33</v>
      </c>
      <c r="B9" s="5">
        <v>2</v>
      </c>
      <c r="C9" s="5">
        <v>2</v>
      </c>
      <c r="D9" s="5">
        <v>2</v>
      </c>
      <c r="E9" s="5">
        <v>1</v>
      </c>
      <c r="F9" s="5">
        <v>2</v>
      </c>
      <c r="G9" s="16">
        <v>32</v>
      </c>
      <c r="H9" s="16">
        <v>9</v>
      </c>
      <c r="K9" s="7">
        <v>50</v>
      </c>
    </row>
    <row r="10" spans="1:24" ht="14.25" customHeight="1" x14ac:dyDescent="0.25">
      <c r="A10" s="8" t="s">
        <v>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16">
        <v>0</v>
      </c>
      <c r="H10" s="16">
        <v>0</v>
      </c>
      <c r="K10" s="7">
        <v>0</v>
      </c>
    </row>
    <row r="11" spans="1:24" ht="14.25" customHeight="1" x14ac:dyDescent="0.25">
      <c r="A11" s="8" t="s">
        <v>34</v>
      </c>
      <c r="B11" s="5">
        <v>1</v>
      </c>
      <c r="C11" s="5">
        <v>7</v>
      </c>
      <c r="D11" s="5">
        <v>18</v>
      </c>
      <c r="E11" s="5">
        <v>28</v>
      </c>
      <c r="F11" s="5">
        <v>0</v>
      </c>
      <c r="G11" s="16">
        <v>39</v>
      </c>
      <c r="H11" s="16">
        <v>48</v>
      </c>
      <c r="K11" s="7">
        <v>141</v>
      </c>
    </row>
    <row r="12" spans="1:24" ht="14.25" customHeight="1" x14ac:dyDescent="0.25">
      <c r="A12" s="8" t="s">
        <v>35</v>
      </c>
      <c r="B12" s="5">
        <v>0</v>
      </c>
      <c r="C12" s="5">
        <v>0</v>
      </c>
      <c r="D12" s="5">
        <v>0</v>
      </c>
      <c r="F12" s="5">
        <v>0</v>
      </c>
      <c r="G12" s="16">
        <v>0</v>
      </c>
      <c r="H12" s="16">
        <v>3</v>
      </c>
      <c r="K12" s="7">
        <v>3</v>
      </c>
    </row>
    <row r="13" spans="1:24" ht="14.25" customHeight="1" x14ac:dyDescent="0.25">
      <c r="A13" s="5" t="s">
        <v>37</v>
      </c>
      <c r="B13" s="5">
        <v>0</v>
      </c>
      <c r="C13" s="5">
        <v>0</v>
      </c>
      <c r="D13" s="5">
        <v>9</v>
      </c>
      <c r="E13" s="5">
        <v>10</v>
      </c>
      <c r="F13" s="5">
        <v>5</v>
      </c>
      <c r="G13" s="16">
        <v>209</v>
      </c>
      <c r="H13" s="16">
        <v>84</v>
      </c>
      <c r="K13" s="7">
        <v>317</v>
      </c>
    </row>
    <row r="14" spans="1:24" ht="14.25" customHeight="1" x14ac:dyDescent="0.25">
      <c r="A14" s="5" t="s">
        <v>88</v>
      </c>
      <c r="B14" s="5">
        <v>0</v>
      </c>
      <c r="C14" s="5">
        <v>1</v>
      </c>
      <c r="D14" s="5">
        <v>0</v>
      </c>
      <c r="E14" s="5">
        <v>0</v>
      </c>
      <c r="F14" s="5">
        <v>1</v>
      </c>
      <c r="G14" s="16">
        <v>0</v>
      </c>
      <c r="H14" s="16">
        <v>0</v>
      </c>
      <c r="K14" s="7">
        <v>2</v>
      </c>
    </row>
    <row r="15" spans="1:24" ht="14.25" customHeight="1" x14ac:dyDescent="0.25">
      <c r="A15" s="5" t="s">
        <v>89</v>
      </c>
      <c r="B15" s="5">
        <v>0</v>
      </c>
      <c r="C15" s="5">
        <v>0</v>
      </c>
      <c r="D15" s="5">
        <v>2</v>
      </c>
      <c r="E15" s="5">
        <v>0</v>
      </c>
      <c r="F15" s="5">
        <v>0</v>
      </c>
      <c r="G15" s="16">
        <v>0</v>
      </c>
      <c r="H15" s="16">
        <v>0</v>
      </c>
      <c r="K15" s="7">
        <v>2</v>
      </c>
    </row>
    <row r="16" spans="1:24" ht="14.25" customHeight="1" x14ac:dyDescent="0.25">
      <c r="A16" s="5" t="s">
        <v>90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16">
        <v>0</v>
      </c>
      <c r="H16" s="16">
        <v>0</v>
      </c>
      <c r="K16" s="7">
        <v>1</v>
      </c>
    </row>
    <row r="17" spans="1:27" ht="14.25" customHeight="1" x14ac:dyDescent="0.2"/>
    <row r="18" spans="1:27" ht="14.25" customHeight="1" x14ac:dyDescent="0.2"/>
    <row r="19" spans="1:27" ht="14.25" customHeight="1" x14ac:dyDescent="0.25">
      <c r="K19" s="33" t="s">
        <v>91</v>
      </c>
    </row>
    <row r="20" spans="1:27" ht="14.25" customHeight="1" x14ac:dyDescent="0.25">
      <c r="A20" s="8" t="s">
        <v>39</v>
      </c>
      <c r="B20" s="5">
        <v>3</v>
      </c>
      <c r="C20" s="5">
        <v>11</v>
      </c>
      <c r="D20" s="5">
        <v>33</v>
      </c>
      <c r="E20" s="5">
        <v>41</v>
      </c>
      <c r="F20" s="5">
        <v>11</v>
      </c>
      <c r="G20">
        <v>413</v>
      </c>
      <c r="H20">
        <v>339</v>
      </c>
      <c r="K20" s="6">
        <v>851</v>
      </c>
    </row>
    <row r="21" spans="1:27" ht="14.25" customHeight="1" x14ac:dyDescent="0.25">
      <c r="A21" s="8" t="s">
        <v>41</v>
      </c>
      <c r="B21" s="5">
        <v>4</v>
      </c>
      <c r="C21" s="5">
        <v>30</v>
      </c>
      <c r="D21" s="5">
        <v>30</v>
      </c>
      <c r="E21" s="5">
        <v>23</v>
      </c>
      <c r="F21" s="5">
        <v>10</v>
      </c>
      <c r="G21" s="16">
        <v>30</v>
      </c>
      <c r="H21" s="16">
        <v>21</v>
      </c>
      <c r="K21" s="6">
        <v>148</v>
      </c>
      <c r="AA21" s="34"/>
    </row>
    <row r="22" spans="1:27" ht="14.25" customHeight="1" x14ac:dyDescent="0.25">
      <c r="AA22" s="34"/>
    </row>
    <row r="23" spans="1:27" ht="14.25" customHeight="1" x14ac:dyDescent="0.2"/>
    <row r="24" spans="1:27" ht="14.25" customHeight="1" x14ac:dyDescent="0.25">
      <c r="A24" s="43" t="s">
        <v>3</v>
      </c>
      <c r="B24" s="42"/>
      <c r="C24" s="42"/>
      <c r="D24" s="42"/>
      <c r="E24" s="42"/>
      <c r="F24" s="42"/>
      <c r="G24" s="42"/>
      <c r="H24" s="42"/>
    </row>
    <row r="25" spans="1:27" ht="14.25" customHeight="1" x14ac:dyDescent="0.25">
      <c r="A25" s="12" t="s">
        <v>92</v>
      </c>
      <c r="B25" s="12" t="s">
        <v>93</v>
      </c>
      <c r="C25" s="12" t="s">
        <v>94</v>
      </c>
      <c r="D25" s="12" t="s">
        <v>45</v>
      </c>
      <c r="E25" s="12" t="s">
        <v>46</v>
      </c>
      <c r="F25" s="12" t="s">
        <v>47</v>
      </c>
      <c r="G25" s="12" t="s">
        <v>22</v>
      </c>
      <c r="H25" s="12" t="s">
        <v>23</v>
      </c>
      <c r="I25" s="12" t="s">
        <v>24</v>
      </c>
      <c r="J25" s="7" t="s">
        <v>25</v>
      </c>
      <c r="K25" s="12" t="s">
        <v>52</v>
      </c>
      <c r="L25" s="12"/>
      <c r="M25" s="12"/>
      <c r="N25" s="7"/>
    </row>
    <row r="26" spans="1:27" ht="14.25" customHeight="1" x14ac:dyDescent="0.25">
      <c r="A26" s="8" t="s">
        <v>16</v>
      </c>
      <c r="B26" s="8">
        <f>B3/B20*100</f>
        <v>0</v>
      </c>
      <c r="C26" s="8">
        <f t="shared" ref="C26:J26" si="0">C3/C20*100</f>
        <v>9.0909090909090917</v>
      </c>
      <c r="D26" s="8">
        <f t="shared" si="0"/>
        <v>15.151515151515152</v>
      </c>
      <c r="E26" s="8">
        <f t="shared" si="0"/>
        <v>2.4390243902439024</v>
      </c>
      <c r="F26" s="8">
        <f t="shared" si="0"/>
        <v>27.27272727272727</v>
      </c>
      <c r="G26" s="8">
        <f t="shared" si="0"/>
        <v>31.719128329297817</v>
      </c>
      <c r="H26" s="8">
        <f t="shared" si="0"/>
        <v>56.342182890855455</v>
      </c>
      <c r="I26" s="8" t="e">
        <f t="shared" si="0"/>
        <v>#DIV/0!</v>
      </c>
      <c r="J26" s="8" t="e">
        <f t="shared" si="0"/>
        <v>#DIV/0!</v>
      </c>
      <c r="K26" s="8">
        <f>K3/851*100</f>
        <v>39.012925969447707</v>
      </c>
      <c r="L26" s="8"/>
      <c r="M26" s="8"/>
    </row>
    <row r="27" spans="1:27" ht="14.25" customHeight="1" x14ac:dyDescent="0.25">
      <c r="A27" s="8" t="s">
        <v>27</v>
      </c>
      <c r="B27" s="8">
        <f>B4/B20*100</f>
        <v>0</v>
      </c>
      <c r="C27" s="8">
        <f t="shared" ref="C27:J27" si="1">C4/C20*100</f>
        <v>0</v>
      </c>
      <c r="D27" s="8">
        <f t="shared" si="1"/>
        <v>0</v>
      </c>
      <c r="E27" s="8">
        <f t="shared" si="1"/>
        <v>0</v>
      </c>
      <c r="F27" s="8">
        <f t="shared" si="1"/>
        <v>0</v>
      </c>
      <c r="G27" s="8">
        <f t="shared" si="1"/>
        <v>0.24213075060532688</v>
      </c>
      <c r="H27" s="8">
        <f t="shared" si="1"/>
        <v>0</v>
      </c>
      <c r="I27" s="8" t="e">
        <f t="shared" si="1"/>
        <v>#DIV/0!</v>
      </c>
      <c r="J27" s="8" t="e">
        <f t="shared" si="1"/>
        <v>#DIV/0!</v>
      </c>
      <c r="K27" s="8">
        <f t="shared" ref="K27:K39" si="2">K4/851*100</f>
        <v>0.11750881316098707</v>
      </c>
      <c r="L27" s="8"/>
      <c r="M27" s="8"/>
    </row>
    <row r="28" spans="1:27" s="35" customFormat="1" ht="14.25" customHeight="1" x14ac:dyDescent="0.25">
      <c r="A28" s="8" t="s">
        <v>59</v>
      </c>
      <c r="B28" s="8">
        <f>B5/B20*100</f>
        <v>0</v>
      </c>
      <c r="C28" s="8">
        <f t="shared" ref="C28:J28" si="3">C5/C20*100</f>
        <v>0</v>
      </c>
      <c r="D28" s="8">
        <f t="shared" si="3"/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0.88495575221238942</v>
      </c>
      <c r="I28" s="8" t="e">
        <f t="shared" si="3"/>
        <v>#DIV/0!</v>
      </c>
      <c r="J28" s="8" t="e">
        <f t="shared" si="3"/>
        <v>#DIV/0!</v>
      </c>
      <c r="K28" s="8">
        <f t="shared" si="2"/>
        <v>0.35252643948296125</v>
      </c>
      <c r="L28" s="8"/>
      <c r="M28" s="8"/>
    </row>
    <row r="29" spans="1:27" ht="14.25" customHeight="1" x14ac:dyDescent="0.25">
      <c r="A29" s="8" t="s">
        <v>31</v>
      </c>
      <c r="B29" s="8">
        <f>B6/B20*100</f>
        <v>0</v>
      </c>
      <c r="C29" s="8">
        <f t="shared" ref="C29:J29" si="4">C6/C20*100</f>
        <v>0</v>
      </c>
      <c r="D29" s="8">
        <f t="shared" si="4"/>
        <v>0</v>
      </c>
      <c r="E29" s="8">
        <f t="shared" si="4"/>
        <v>0</v>
      </c>
      <c r="F29" s="8">
        <f t="shared" si="4"/>
        <v>0</v>
      </c>
      <c r="G29" s="8">
        <f t="shared" si="4"/>
        <v>0</v>
      </c>
      <c r="H29" s="8">
        <f t="shared" si="4"/>
        <v>0.29498525073746312</v>
      </c>
      <c r="I29" s="8" t="e">
        <f t="shared" si="4"/>
        <v>#DIV/0!</v>
      </c>
      <c r="J29" s="8" t="e">
        <f t="shared" si="4"/>
        <v>#DIV/0!</v>
      </c>
      <c r="K29" s="8">
        <f t="shared" si="2"/>
        <v>0.11750881316098707</v>
      </c>
      <c r="L29" s="8"/>
      <c r="M29" s="8"/>
    </row>
    <row r="30" spans="1:27" ht="14.25" customHeight="1" x14ac:dyDescent="0.25">
      <c r="A30" s="8" t="s">
        <v>30</v>
      </c>
      <c r="B30" s="8">
        <f>B7/B20*100</f>
        <v>0</v>
      </c>
      <c r="C30" s="8">
        <f t="shared" ref="C30:J30" si="5">C7/C20*100</f>
        <v>0</v>
      </c>
      <c r="D30" s="8">
        <f t="shared" si="5"/>
        <v>0</v>
      </c>
      <c r="E30" s="8">
        <f t="shared" si="5"/>
        <v>0</v>
      </c>
      <c r="F30" s="8">
        <f t="shared" si="5"/>
        <v>0</v>
      </c>
      <c r="G30" s="8">
        <f t="shared" si="5"/>
        <v>0.24213075060532688</v>
      </c>
      <c r="H30" s="8">
        <f t="shared" si="5"/>
        <v>0</v>
      </c>
      <c r="I30" s="8" t="e">
        <f t="shared" si="5"/>
        <v>#DIV/0!</v>
      </c>
      <c r="J30" s="8" t="e">
        <f t="shared" si="5"/>
        <v>#DIV/0!</v>
      </c>
      <c r="K30" s="8">
        <f t="shared" si="2"/>
        <v>0.11750881316098707</v>
      </c>
      <c r="L30" s="8"/>
      <c r="M30" s="8"/>
    </row>
    <row r="31" spans="1:27" ht="14.25" customHeight="1" x14ac:dyDescent="0.25">
      <c r="A31" s="8" t="s">
        <v>32</v>
      </c>
      <c r="B31" s="8">
        <f>B8/B20*100</f>
        <v>0</v>
      </c>
      <c r="C31" s="8">
        <f t="shared" ref="C31:J31" si="6">C8/C20*100</f>
        <v>0</v>
      </c>
      <c r="D31" s="8">
        <f t="shared" si="6"/>
        <v>3.0303030303030303</v>
      </c>
      <c r="E31" s="8">
        <f t="shared" si="6"/>
        <v>0</v>
      </c>
      <c r="F31" s="8">
        <f t="shared" si="6"/>
        <v>0</v>
      </c>
      <c r="G31" s="8">
        <f t="shared" si="6"/>
        <v>0</v>
      </c>
      <c r="H31" s="8">
        <f t="shared" si="6"/>
        <v>0</v>
      </c>
      <c r="I31" s="8" t="e">
        <f t="shared" si="6"/>
        <v>#DIV/0!</v>
      </c>
      <c r="J31" s="8" t="e">
        <f t="shared" si="6"/>
        <v>#DIV/0!</v>
      </c>
      <c r="K31" s="8">
        <f t="shared" si="2"/>
        <v>0.11750881316098707</v>
      </c>
      <c r="L31" s="8"/>
      <c r="M31" s="8"/>
    </row>
    <row r="32" spans="1:27" ht="14.25" customHeight="1" x14ac:dyDescent="0.25">
      <c r="A32" s="8" t="s">
        <v>33</v>
      </c>
      <c r="B32" s="8">
        <f>B9/B20*100</f>
        <v>66.666666666666657</v>
      </c>
      <c r="C32" s="8">
        <f t="shared" ref="C32:H32" si="7">C9/C20*100</f>
        <v>18.181818181818183</v>
      </c>
      <c r="D32" s="8">
        <f t="shared" si="7"/>
        <v>6.0606060606060606</v>
      </c>
      <c r="E32" s="8">
        <f t="shared" si="7"/>
        <v>2.4390243902439024</v>
      </c>
      <c r="F32" s="8">
        <f t="shared" si="7"/>
        <v>18.181818181818183</v>
      </c>
      <c r="G32" s="8">
        <f t="shared" si="7"/>
        <v>7.7481840193704601</v>
      </c>
      <c r="H32" s="8">
        <f t="shared" si="7"/>
        <v>2.6548672566371683</v>
      </c>
      <c r="I32" s="8" t="e">
        <f t="shared" ref="I32:J32" si="8">I9/I26*100</f>
        <v>#DIV/0!</v>
      </c>
      <c r="J32" s="8" t="e">
        <f t="shared" si="8"/>
        <v>#DIV/0!</v>
      </c>
      <c r="K32" s="8">
        <f t="shared" si="2"/>
        <v>5.8754406580493539</v>
      </c>
      <c r="L32" s="8"/>
      <c r="M32" s="8"/>
    </row>
    <row r="33" spans="1:13" ht="14.25" customHeight="1" x14ac:dyDescent="0.25">
      <c r="A33" s="8" t="s">
        <v>56</v>
      </c>
      <c r="B33" s="8">
        <f>B10/B20*100</f>
        <v>0</v>
      </c>
      <c r="C33" s="8">
        <f t="shared" ref="C33:J33" si="9">C10/C20*100</f>
        <v>0</v>
      </c>
      <c r="D33" s="8">
        <f t="shared" si="9"/>
        <v>0</v>
      </c>
      <c r="E33" s="8">
        <f t="shared" si="9"/>
        <v>0</v>
      </c>
      <c r="F33" s="8">
        <f t="shared" si="9"/>
        <v>0</v>
      </c>
      <c r="G33" s="8">
        <f t="shared" si="9"/>
        <v>0</v>
      </c>
      <c r="H33" s="8">
        <f t="shared" si="9"/>
        <v>0</v>
      </c>
      <c r="I33" s="8" t="e">
        <f t="shared" si="9"/>
        <v>#DIV/0!</v>
      </c>
      <c r="J33" s="8" t="e">
        <f t="shared" si="9"/>
        <v>#DIV/0!</v>
      </c>
      <c r="K33" s="8">
        <f t="shared" si="2"/>
        <v>0</v>
      </c>
      <c r="L33" s="8"/>
      <c r="M33" s="8"/>
    </row>
    <row r="34" spans="1:13" ht="14.25" customHeight="1" x14ac:dyDescent="0.25">
      <c r="A34" s="8" t="s">
        <v>34</v>
      </c>
      <c r="B34" s="8">
        <f>B11/B20*100</f>
        <v>33.333333333333329</v>
      </c>
      <c r="C34" s="8">
        <f t="shared" ref="C34:J34" si="10">C11/C20*100</f>
        <v>63.636363636363633</v>
      </c>
      <c r="D34" s="8">
        <f t="shared" si="10"/>
        <v>54.54545454545454</v>
      </c>
      <c r="E34" s="8">
        <f t="shared" si="10"/>
        <v>68.292682926829272</v>
      </c>
      <c r="F34" s="8">
        <f t="shared" si="10"/>
        <v>0</v>
      </c>
      <c r="G34" s="8">
        <f t="shared" si="10"/>
        <v>9.4430992736077481</v>
      </c>
      <c r="H34" s="8">
        <f t="shared" si="10"/>
        <v>14.159292035398231</v>
      </c>
      <c r="I34" s="8" t="e">
        <f t="shared" si="10"/>
        <v>#DIV/0!</v>
      </c>
      <c r="J34" s="8" t="e">
        <f t="shared" si="10"/>
        <v>#DIV/0!</v>
      </c>
      <c r="K34" s="8">
        <f t="shared" si="2"/>
        <v>16.568742655699179</v>
      </c>
      <c r="L34" s="8"/>
      <c r="M34" s="8"/>
    </row>
    <row r="35" spans="1:13" ht="14.25" customHeight="1" x14ac:dyDescent="0.25">
      <c r="A35" s="8" t="s">
        <v>35</v>
      </c>
      <c r="B35" s="8">
        <f>B12/B20*100</f>
        <v>0</v>
      </c>
      <c r="C35" s="8">
        <f t="shared" ref="C35:J35" si="11">C12/C20*100</f>
        <v>0</v>
      </c>
      <c r="D35" s="8">
        <f t="shared" si="11"/>
        <v>0</v>
      </c>
      <c r="E35" s="8">
        <f t="shared" si="11"/>
        <v>0</v>
      </c>
      <c r="F35" s="8">
        <f t="shared" si="11"/>
        <v>0</v>
      </c>
      <c r="G35" s="8">
        <f t="shared" si="11"/>
        <v>0</v>
      </c>
      <c r="H35" s="8">
        <f t="shared" si="11"/>
        <v>0.88495575221238942</v>
      </c>
      <c r="I35" s="8" t="e">
        <f t="shared" si="11"/>
        <v>#DIV/0!</v>
      </c>
      <c r="J35" s="8" t="e">
        <f t="shared" si="11"/>
        <v>#DIV/0!</v>
      </c>
      <c r="K35" s="8">
        <f t="shared" si="2"/>
        <v>0.35252643948296125</v>
      </c>
      <c r="L35" s="8"/>
      <c r="M35" s="8"/>
    </row>
    <row r="36" spans="1:13" ht="14.25" customHeight="1" x14ac:dyDescent="0.25">
      <c r="A36" s="5" t="s">
        <v>37</v>
      </c>
      <c r="B36" s="8">
        <f>B13/B20*100</f>
        <v>0</v>
      </c>
      <c r="C36" s="8">
        <f t="shared" ref="C36:J36" si="12">C13/C20*100</f>
        <v>0</v>
      </c>
      <c r="D36" s="8">
        <f t="shared" si="12"/>
        <v>27.27272727272727</v>
      </c>
      <c r="E36" s="8">
        <f t="shared" si="12"/>
        <v>24.390243902439025</v>
      </c>
      <c r="F36" s="8">
        <f t="shared" si="12"/>
        <v>45.454545454545453</v>
      </c>
      <c r="G36" s="8">
        <f t="shared" si="12"/>
        <v>50.60532687651331</v>
      </c>
      <c r="H36" s="8">
        <f t="shared" si="12"/>
        <v>24.778761061946902</v>
      </c>
      <c r="I36" s="8" t="e">
        <f t="shared" si="12"/>
        <v>#DIV/0!</v>
      </c>
      <c r="J36" s="8" t="e">
        <f t="shared" si="12"/>
        <v>#DIV/0!</v>
      </c>
      <c r="K36" s="8">
        <f t="shared" si="2"/>
        <v>37.250293772032897</v>
      </c>
      <c r="L36" s="8"/>
      <c r="M36" s="8"/>
    </row>
    <row r="37" spans="1:13" ht="14.25" customHeight="1" x14ac:dyDescent="0.25">
      <c r="A37" s="5" t="s">
        <v>88</v>
      </c>
      <c r="B37" s="8">
        <f>B14/B20*100</f>
        <v>0</v>
      </c>
      <c r="C37" s="8">
        <f t="shared" ref="C37:J37" si="13">C14/C20*100</f>
        <v>9.0909090909090917</v>
      </c>
      <c r="D37" s="8">
        <f t="shared" si="13"/>
        <v>0</v>
      </c>
      <c r="E37" s="8">
        <f t="shared" si="13"/>
        <v>0</v>
      </c>
      <c r="F37" s="8">
        <f t="shared" si="13"/>
        <v>9.0909090909090917</v>
      </c>
      <c r="G37" s="8">
        <f t="shared" si="13"/>
        <v>0</v>
      </c>
      <c r="H37" s="8">
        <f t="shared" si="13"/>
        <v>0</v>
      </c>
      <c r="I37" s="8" t="e">
        <f t="shared" si="13"/>
        <v>#DIV/0!</v>
      </c>
      <c r="J37" s="8" t="e">
        <f t="shared" si="13"/>
        <v>#DIV/0!</v>
      </c>
      <c r="K37" s="8">
        <f t="shared" si="2"/>
        <v>0.23501762632197415</v>
      </c>
      <c r="L37" s="8"/>
      <c r="M37" s="8"/>
    </row>
    <row r="38" spans="1:13" ht="14.25" customHeight="1" x14ac:dyDescent="0.25">
      <c r="A38" s="5" t="s">
        <v>89</v>
      </c>
      <c r="B38" s="8">
        <f>B15/B20*100</f>
        <v>0</v>
      </c>
      <c r="C38" s="8">
        <f t="shared" ref="C38:J38" si="14">C15/C20*100</f>
        <v>0</v>
      </c>
      <c r="D38" s="8">
        <f t="shared" si="14"/>
        <v>6.0606060606060606</v>
      </c>
      <c r="E38" s="8">
        <f t="shared" si="14"/>
        <v>0</v>
      </c>
      <c r="F38" s="8">
        <f t="shared" si="14"/>
        <v>0</v>
      </c>
      <c r="G38" s="8">
        <f t="shared" si="14"/>
        <v>0</v>
      </c>
      <c r="H38" s="8">
        <f t="shared" si="14"/>
        <v>0</v>
      </c>
      <c r="I38" s="8" t="e">
        <f t="shared" si="14"/>
        <v>#DIV/0!</v>
      </c>
      <c r="J38" s="8" t="e">
        <f t="shared" si="14"/>
        <v>#DIV/0!</v>
      </c>
      <c r="K38" s="8">
        <f t="shared" si="2"/>
        <v>0.23501762632197415</v>
      </c>
      <c r="L38" s="8"/>
      <c r="M38" s="8"/>
    </row>
    <row r="39" spans="1:13" ht="14.25" customHeight="1" x14ac:dyDescent="0.25">
      <c r="A39" s="5" t="s">
        <v>90</v>
      </c>
      <c r="B39" s="8">
        <f>B16/B20*100</f>
        <v>0</v>
      </c>
      <c r="C39" s="8">
        <f t="shared" ref="C39:J39" si="15">C16/C20*100</f>
        <v>0</v>
      </c>
      <c r="D39" s="8">
        <f t="shared" si="15"/>
        <v>0</v>
      </c>
      <c r="E39" s="8">
        <f t="shared" si="15"/>
        <v>2.4390243902439024</v>
      </c>
      <c r="F39" s="8">
        <f t="shared" si="15"/>
        <v>0</v>
      </c>
      <c r="G39" s="8">
        <f t="shared" si="15"/>
        <v>0</v>
      </c>
      <c r="H39" s="8">
        <f t="shared" si="15"/>
        <v>0</v>
      </c>
      <c r="I39" s="8" t="e">
        <f t="shared" si="15"/>
        <v>#DIV/0!</v>
      </c>
      <c r="J39" s="8" t="e">
        <f t="shared" si="15"/>
        <v>#DIV/0!</v>
      </c>
      <c r="K39" s="8">
        <f t="shared" si="2"/>
        <v>0.11750881316098707</v>
      </c>
      <c r="L39" s="8"/>
      <c r="M39" s="8"/>
    </row>
    <row r="40" spans="1:13" ht="14.25" customHeight="1" x14ac:dyDescent="0.2"/>
    <row r="41" spans="1:13" ht="14.25" customHeight="1" x14ac:dyDescent="0.2"/>
    <row r="42" spans="1:13" ht="14.25" customHeight="1" x14ac:dyDescent="0.2"/>
    <row r="43" spans="1:13" ht="14.25" customHeight="1" x14ac:dyDescent="0.2"/>
    <row r="44" spans="1:13" ht="14.25" customHeight="1" x14ac:dyDescent="0.2"/>
    <row r="45" spans="1:13" ht="14.25" customHeight="1" x14ac:dyDescent="0.2"/>
    <row r="46" spans="1:13" ht="14.25" customHeight="1" x14ac:dyDescent="0.2"/>
    <row r="47" spans="1:13" ht="14.25" customHeight="1" x14ac:dyDescent="0.2"/>
    <row r="48" spans="1:1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</sheetData>
  <mergeCells count="2">
    <mergeCell ref="A1:L1"/>
    <mergeCell ref="A24:H24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0BF3281A87B04EA5E5F74A368F131E" ma:contentTypeVersion="10" ma:contentTypeDescription="Create a new document." ma:contentTypeScope="" ma:versionID="61626637d974da5251095229e3f04251">
  <xsd:schema xmlns:xsd="http://www.w3.org/2001/XMLSchema" xmlns:xs="http://www.w3.org/2001/XMLSchema" xmlns:p="http://schemas.microsoft.com/office/2006/metadata/properties" xmlns:ns2="3e3ab77c-a94f-46a4-9cb2-5d4e153f6e1d" xmlns:ns3="9934e288-3843-4ec5-b8f6-78b0d8718a26" targetNamespace="http://schemas.microsoft.com/office/2006/metadata/properties" ma:root="true" ma:fieldsID="ae34a4d3b38b19360de4b6c0896dbd5c" ns2:_="" ns3:_="">
    <xsd:import namespace="3e3ab77c-a94f-46a4-9cb2-5d4e153f6e1d"/>
    <xsd:import namespace="9934e288-3843-4ec5-b8f6-78b0d8718a2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3ab77c-a94f-46a4-9cb2-5d4e153f6e1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c159821-6d6e-49ec-801b-07117c1987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4e288-3843-4ec5-b8f6-78b0d8718a2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a67e95-f44c-49b5-93b5-c2695852f8f9}" ma:internalName="TaxCatchAll" ma:showField="CatchAllData" ma:web="9934e288-3843-4ec5-b8f6-78b0d8718a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E2EDBA-CA28-4BD6-B67D-43102F9828F1}"/>
</file>

<file path=customXml/itemProps2.xml><?xml version="1.0" encoding="utf-8"?>
<ds:datastoreItem xmlns:ds="http://schemas.openxmlformats.org/officeDocument/2006/customXml" ds:itemID="{D1F9D2ED-6BBE-41E0-B16E-0CD873DB6C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Record Keeping</vt:lpstr>
      <vt:lpstr>North Oak Spring Site 1</vt:lpstr>
      <vt:lpstr>South Oak Spring Site 2</vt:lpstr>
      <vt:lpstr>Oak_Spring</vt:lpstr>
      <vt:lpstr>North Tickville Site 1</vt:lpstr>
      <vt:lpstr>South Tickville Site 3</vt:lpstr>
      <vt:lpstr>Tickville</vt:lpstr>
      <vt:lpstr>Redwood Road Underpass</vt:lpstr>
      <vt:lpstr>Water Fork Rose Canyon 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cfrau</cp:lastModifiedBy>
  <dcterms:created xsi:type="dcterms:W3CDTF">2019-08-28T17:03:48Z</dcterms:created>
  <dcterms:modified xsi:type="dcterms:W3CDTF">2022-02-14T17:27:22Z</dcterms:modified>
</cp:coreProperties>
</file>