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omasd.sharkey/Dropbox/Teaching/Photosynthesis/Fitting exercise/"/>
    </mc:Choice>
  </mc:AlternateContent>
  <xr:revisionPtr revIDLastSave="0" documentId="13_ncr:1_{761F6E84-A0F6-7647-8A97-7E69A4A8D853}" xr6:coauthVersionLast="45" xr6:coauthVersionMax="45" xr10:uidLastSave="{00000000-0000-0000-0000-000000000000}"/>
  <bookViews>
    <workbookView xWindow="1060" yWindow="1540" windowWidth="35840" windowHeight="20860" xr2:uid="{00000000-000D-0000-FFFF-FFFF00000000}"/>
  </bookViews>
  <sheets>
    <sheet name="Measurements" sheetId="1" r:id="rId1"/>
    <sheet name="Light response" sheetId="3" r:id="rId2"/>
    <sheet name="CO2 responses" sheetId="4" r:id="rId3"/>
    <sheet name="Remark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T78" i="1" l="1"/>
  <c r="BS78" i="1"/>
  <c r="BQ78" i="1"/>
  <c r="BH78" i="1"/>
  <c r="BG78" i="1"/>
  <c r="BF78" i="1"/>
  <c r="BE78" i="1"/>
  <c r="BD78" i="1"/>
  <c r="AY78" i="1" s="1"/>
  <c r="BA78" i="1"/>
  <c r="AT78" i="1"/>
  <c r="AN78" i="1"/>
  <c r="AO78" i="1" s="1"/>
  <c r="AJ78" i="1"/>
  <c r="AH78" i="1" s="1"/>
  <c r="W78" i="1"/>
  <c r="V78" i="1"/>
  <c r="N78" i="1"/>
  <c r="BT77" i="1"/>
  <c r="BS77" i="1"/>
  <c r="BQ77" i="1"/>
  <c r="BH77" i="1"/>
  <c r="BG77" i="1"/>
  <c r="BF77" i="1"/>
  <c r="BE77" i="1"/>
  <c r="BD77" i="1"/>
  <c r="AY77" i="1" s="1"/>
  <c r="BA77" i="1"/>
  <c r="AT77" i="1"/>
  <c r="D61" i="4" s="1"/>
  <c r="AN77" i="1"/>
  <c r="AO77" i="1" s="1"/>
  <c r="AJ77" i="1"/>
  <c r="AH77" i="1" s="1"/>
  <c r="W77" i="1"/>
  <c r="V77" i="1"/>
  <c r="N77" i="1"/>
  <c r="BT76" i="1"/>
  <c r="BS76" i="1"/>
  <c r="BQ76" i="1"/>
  <c r="BH76" i="1"/>
  <c r="BG76" i="1"/>
  <c r="BF76" i="1"/>
  <c r="BE76" i="1"/>
  <c r="BD76" i="1"/>
  <c r="AY76" i="1" s="1"/>
  <c r="BA76" i="1"/>
  <c r="AT76" i="1"/>
  <c r="D60" i="4" s="1"/>
  <c r="AN76" i="1"/>
  <c r="AO76" i="1" s="1"/>
  <c r="AJ76" i="1"/>
  <c r="AH76" i="1"/>
  <c r="G76" i="1" s="1"/>
  <c r="W76" i="1"/>
  <c r="V76" i="1"/>
  <c r="U76" i="1"/>
  <c r="N76" i="1"/>
  <c r="BT75" i="1"/>
  <c r="BS75" i="1"/>
  <c r="BQ75" i="1"/>
  <c r="BH75" i="1"/>
  <c r="BG75" i="1"/>
  <c r="BF75" i="1"/>
  <c r="BE75" i="1"/>
  <c r="BD75" i="1"/>
  <c r="AY75" i="1" s="1"/>
  <c r="BA75" i="1"/>
  <c r="AT75" i="1"/>
  <c r="D59" i="4" s="1"/>
  <c r="AN75" i="1"/>
  <c r="AO75" i="1" s="1"/>
  <c r="AJ75" i="1"/>
  <c r="AH75" i="1" s="1"/>
  <c r="W75" i="1"/>
  <c r="V75" i="1"/>
  <c r="U75" i="1" s="1"/>
  <c r="N75" i="1"/>
  <c r="BT74" i="1"/>
  <c r="BS74" i="1"/>
  <c r="BQ74" i="1"/>
  <c r="BH74" i="1"/>
  <c r="BG74" i="1"/>
  <c r="BF74" i="1"/>
  <c r="BE74" i="1"/>
  <c r="BD74" i="1"/>
  <c r="AY74" i="1" s="1"/>
  <c r="BA74" i="1"/>
  <c r="AT74" i="1"/>
  <c r="D58" i="4" s="1"/>
  <c r="AN74" i="1"/>
  <c r="AO74" i="1" s="1"/>
  <c r="AJ74" i="1"/>
  <c r="AH74" i="1" s="1"/>
  <c r="W74" i="1"/>
  <c r="V74" i="1"/>
  <c r="N74" i="1"/>
  <c r="BT73" i="1"/>
  <c r="BS73" i="1"/>
  <c r="BQ73" i="1"/>
  <c r="BH73" i="1"/>
  <c r="BG73" i="1"/>
  <c r="BF73" i="1"/>
  <c r="BE73" i="1"/>
  <c r="BD73" i="1"/>
  <c r="AY73" i="1" s="1"/>
  <c r="BA73" i="1"/>
  <c r="AT73" i="1"/>
  <c r="D57" i="4" s="1"/>
  <c r="AN73" i="1"/>
  <c r="AO73" i="1" s="1"/>
  <c r="AJ73" i="1"/>
  <c r="AH73" i="1"/>
  <c r="H73" i="1" s="1"/>
  <c r="A57" i="4" s="1"/>
  <c r="W73" i="1"/>
  <c r="U73" i="1" s="1"/>
  <c r="V73" i="1"/>
  <c r="N73" i="1"/>
  <c r="BT72" i="1"/>
  <c r="BS72" i="1"/>
  <c r="BQ72" i="1"/>
  <c r="C56" i="4" s="1"/>
  <c r="BH72" i="1"/>
  <c r="BG72" i="1"/>
  <c r="BF72" i="1"/>
  <c r="BE72" i="1"/>
  <c r="BD72" i="1"/>
  <c r="AY72" i="1" s="1"/>
  <c r="BA72" i="1"/>
  <c r="AT72" i="1"/>
  <c r="D56" i="4" s="1"/>
  <c r="AN72" i="1"/>
  <c r="AO72" i="1" s="1"/>
  <c r="AJ72" i="1"/>
  <c r="AH72" i="1" s="1"/>
  <c r="W72" i="1"/>
  <c r="V72" i="1"/>
  <c r="N72" i="1"/>
  <c r="BT71" i="1"/>
  <c r="BS71" i="1"/>
  <c r="BQ71" i="1"/>
  <c r="C55" i="4" s="1"/>
  <c r="BH71" i="1"/>
  <c r="BG71" i="1"/>
  <c r="BF71" i="1"/>
  <c r="BE71" i="1"/>
  <c r="BD71" i="1"/>
  <c r="AY71" i="1" s="1"/>
  <c r="BA71" i="1"/>
  <c r="AT71" i="1"/>
  <c r="AN71" i="1"/>
  <c r="AO71" i="1" s="1"/>
  <c r="AJ71" i="1"/>
  <c r="AH71" i="1" s="1"/>
  <c r="W71" i="1"/>
  <c r="V71" i="1"/>
  <c r="U71" i="1" s="1"/>
  <c r="N71" i="1"/>
  <c r="BT70" i="1"/>
  <c r="BS70" i="1"/>
  <c r="BQ70" i="1"/>
  <c r="BH70" i="1"/>
  <c r="BG70" i="1"/>
  <c r="BF70" i="1"/>
  <c r="BE70" i="1"/>
  <c r="BD70" i="1"/>
  <c r="AY70" i="1" s="1"/>
  <c r="BA70" i="1"/>
  <c r="AT70" i="1"/>
  <c r="D54" i="4" s="1"/>
  <c r="AN70" i="1"/>
  <c r="AO70" i="1" s="1"/>
  <c r="AJ70" i="1"/>
  <c r="AH70" i="1" s="1"/>
  <c r="W70" i="1"/>
  <c r="V70" i="1"/>
  <c r="N70" i="1"/>
  <c r="BT69" i="1"/>
  <c r="BS69" i="1"/>
  <c r="BQ69" i="1"/>
  <c r="BH69" i="1"/>
  <c r="BG69" i="1"/>
  <c r="BF69" i="1"/>
  <c r="BE69" i="1"/>
  <c r="BD69" i="1"/>
  <c r="AY69" i="1" s="1"/>
  <c r="BA69" i="1"/>
  <c r="AT69" i="1"/>
  <c r="D53" i="4" s="1"/>
  <c r="AN69" i="1"/>
  <c r="AO69" i="1" s="1"/>
  <c r="AJ69" i="1"/>
  <c r="AH69" i="1" s="1"/>
  <c r="W69" i="1"/>
  <c r="V69" i="1"/>
  <c r="N69" i="1"/>
  <c r="BT68" i="1"/>
  <c r="BS68" i="1"/>
  <c r="BQ68" i="1"/>
  <c r="BH68" i="1"/>
  <c r="BG68" i="1"/>
  <c r="BF68" i="1"/>
  <c r="BE68" i="1"/>
  <c r="BD68" i="1"/>
  <c r="AY68" i="1" s="1"/>
  <c r="BA68" i="1"/>
  <c r="AT68" i="1"/>
  <c r="D52" i="4" s="1"/>
  <c r="AN68" i="1"/>
  <c r="AO68" i="1" s="1"/>
  <c r="AJ68" i="1"/>
  <c r="AH68" i="1" s="1"/>
  <c r="W68" i="1"/>
  <c r="V68" i="1"/>
  <c r="N68" i="1"/>
  <c r="BT67" i="1"/>
  <c r="BS67" i="1"/>
  <c r="BQ67" i="1"/>
  <c r="BH67" i="1"/>
  <c r="BG67" i="1"/>
  <c r="BF67" i="1"/>
  <c r="BE67" i="1"/>
  <c r="BD67" i="1"/>
  <c r="AY67" i="1" s="1"/>
  <c r="BA67" i="1"/>
  <c r="AT67" i="1"/>
  <c r="D51" i="4" s="1"/>
  <c r="AN67" i="1"/>
  <c r="AO67" i="1" s="1"/>
  <c r="AJ67" i="1"/>
  <c r="AH67" i="1" s="1"/>
  <c r="W67" i="1"/>
  <c r="V67" i="1"/>
  <c r="U67" i="1" s="1"/>
  <c r="N67" i="1"/>
  <c r="BT66" i="1"/>
  <c r="BS66" i="1"/>
  <c r="BQ66" i="1"/>
  <c r="BH66" i="1"/>
  <c r="BG66" i="1"/>
  <c r="BF66" i="1"/>
  <c r="BE66" i="1"/>
  <c r="BD66" i="1"/>
  <c r="AY66" i="1" s="1"/>
  <c r="BA66" i="1"/>
  <c r="AT66" i="1"/>
  <c r="D50" i="4" s="1"/>
  <c r="AO66" i="1"/>
  <c r="AN66" i="1"/>
  <c r="AJ66" i="1"/>
  <c r="AH66" i="1" s="1"/>
  <c r="W66" i="1"/>
  <c r="V66" i="1"/>
  <c r="U66" i="1" s="1"/>
  <c r="N66" i="1"/>
  <c r="BT65" i="1"/>
  <c r="BS65" i="1"/>
  <c r="BQ65" i="1"/>
  <c r="BH65" i="1"/>
  <c r="BG65" i="1"/>
  <c r="BF65" i="1"/>
  <c r="BE65" i="1"/>
  <c r="BD65" i="1"/>
  <c r="AY65" i="1" s="1"/>
  <c r="BA65" i="1"/>
  <c r="AT65" i="1"/>
  <c r="D49" i="4" s="1"/>
  <c r="AO65" i="1"/>
  <c r="AN65" i="1"/>
  <c r="AJ65" i="1"/>
  <c r="AH65" i="1" s="1"/>
  <c r="H65" i="1" s="1"/>
  <c r="A49" i="4" s="1"/>
  <c r="W65" i="1"/>
  <c r="V65" i="1"/>
  <c r="N65" i="1"/>
  <c r="BT64" i="1"/>
  <c r="BS64" i="1"/>
  <c r="BQ64" i="1"/>
  <c r="BH64" i="1"/>
  <c r="BG64" i="1"/>
  <c r="BF64" i="1"/>
  <c r="BE64" i="1"/>
  <c r="BD64" i="1"/>
  <c r="AY64" i="1" s="1"/>
  <c r="BA64" i="1"/>
  <c r="AT64" i="1"/>
  <c r="AN64" i="1"/>
  <c r="AO64" i="1" s="1"/>
  <c r="AJ64" i="1"/>
  <c r="AH64" i="1" s="1"/>
  <c r="W64" i="1"/>
  <c r="V64" i="1"/>
  <c r="N64" i="1"/>
  <c r="BT63" i="1"/>
  <c r="BS63" i="1"/>
  <c r="BQ63" i="1"/>
  <c r="BR63" i="1" s="1"/>
  <c r="BH63" i="1"/>
  <c r="BG63" i="1"/>
  <c r="BF63" i="1"/>
  <c r="BE63" i="1"/>
  <c r="BD63" i="1"/>
  <c r="AY63" i="1" s="1"/>
  <c r="BA63" i="1"/>
  <c r="AT63" i="1"/>
  <c r="AN63" i="1"/>
  <c r="AO63" i="1" s="1"/>
  <c r="AJ63" i="1"/>
  <c r="AH63" i="1" s="1"/>
  <c r="W63" i="1"/>
  <c r="V63" i="1"/>
  <c r="N63" i="1"/>
  <c r="G63" i="1"/>
  <c r="Y63" i="1" s="1"/>
  <c r="BT62" i="1"/>
  <c r="BS62" i="1"/>
  <c r="BQ62" i="1"/>
  <c r="BH62" i="1"/>
  <c r="BG62" i="1"/>
  <c r="BF62" i="1"/>
  <c r="BE62" i="1"/>
  <c r="BD62" i="1"/>
  <c r="AY62" i="1" s="1"/>
  <c r="BA62" i="1"/>
  <c r="AT62" i="1"/>
  <c r="D45" i="4" s="1"/>
  <c r="AN62" i="1"/>
  <c r="AO62" i="1" s="1"/>
  <c r="AJ62" i="1"/>
  <c r="AH62" i="1" s="1"/>
  <c r="W62" i="1"/>
  <c r="V62" i="1"/>
  <c r="U62" i="1" s="1"/>
  <c r="N62" i="1"/>
  <c r="BT61" i="1"/>
  <c r="BS61" i="1"/>
  <c r="BQ61" i="1"/>
  <c r="BH61" i="1"/>
  <c r="BG61" i="1"/>
  <c r="BF61" i="1"/>
  <c r="BE61" i="1"/>
  <c r="BD61" i="1"/>
  <c r="AY61" i="1" s="1"/>
  <c r="BA61" i="1"/>
  <c r="AT61" i="1"/>
  <c r="D44" i="4" s="1"/>
  <c r="AN61" i="1"/>
  <c r="AO61" i="1" s="1"/>
  <c r="AJ61" i="1"/>
  <c r="AH61" i="1" s="1"/>
  <c r="H61" i="1" s="1"/>
  <c r="W61" i="1"/>
  <c r="V61" i="1"/>
  <c r="U61" i="1" s="1"/>
  <c r="N61" i="1"/>
  <c r="BT60" i="1"/>
  <c r="BS60" i="1"/>
  <c r="BQ60" i="1"/>
  <c r="C43" i="4" s="1"/>
  <c r="BH60" i="1"/>
  <c r="BG60" i="1"/>
  <c r="BF60" i="1"/>
  <c r="BE60" i="1"/>
  <c r="BD60" i="1"/>
  <c r="AY60" i="1" s="1"/>
  <c r="BA60" i="1"/>
  <c r="AT60" i="1"/>
  <c r="D43" i="4" s="1"/>
  <c r="AN60" i="1"/>
  <c r="AO60" i="1" s="1"/>
  <c r="AJ60" i="1"/>
  <c r="AH60" i="1" s="1"/>
  <c r="W60" i="1"/>
  <c r="V60" i="1"/>
  <c r="N60" i="1"/>
  <c r="BT59" i="1"/>
  <c r="BS59" i="1"/>
  <c r="BQ59" i="1"/>
  <c r="BH59" i="1"/>
  <c r="BG59" i="1"/>
  <c r="BF59" i="1"/>
  <c r="BE59" i="1"/>
  <c r="BD59" i="1"/>
  <c r="AY59" i="1" s="1"/>
  <c r="BA59" i="1"/>
  <c r="AT59" i="1"/>
  <c r="D42" i="4" s="1"/>
  <c r="AN59" i="1"/>
  <c r="AO59" i="1" s="1"/>
  <c r="AJ59" i="1"/>
  <c r="AH59" i="1" s="1"/>
  <c r="AI59" i="1" s="1"/>
  <c r="W59" i="1"/>
  <c r="V59" i="1"/>
  <c r="N59" i="1"/>
  <c r="BT58" i="1"/>
  <c r="BS58" i="1"/>
  <c r="BQ58" i="1"/>
  <c r="BH58" i="1"/>
  <c r="BG58" i="1"/>
  <c r="BF58" i="1"/>
  <c r="BE58" i="1"/>
  <c r="BD58" i="1"/>
  <c r="BA58" i="1"/>
  <c r="AY58" i="1"/>
  <c r="AT58" i="1"/>
  <c r="D41" i="4" s="1"/>
  <c r="AN58" i="1"/>
  <c r="AO58" i="1" s="1"/>
  <c r="AJ58" i="1"/>
  <c r="AH58" i="1" s="1"/>
  <c r="AI58" i="1" s="1"/>
  <c r="W58" i="1"/>
  <c r="V58" i="1"/>
  <c r="N58" i="1"/>
  <c r="BT57" i="1"/>
  <c r="BS57" i="1"/>
  <c r="BQ57" i="1"/>
  <c r="BH57" i="1"/>
  <c r="BG57" i="1"/>
  <c r="BF57" i="1"/>
  <c r="BE57" i="1"/>
  <c r="BD57" i="1"/>
  <c r="AY57" i="1" s="1"/>
  <c r="BA57" i="1"/>
  <c r="AT57" i="1"/>
  <c r="AN57" i="1"/>
  <c r="AO57" i="1" s="1"/>
  <c r="AJ57" i="1"/>
  <c r="AH57" i="1" s="1"/>
  <c r="W57" i="1"/>
  <c r="V57" i="1"/>
  <c r="U57" i="1" s="1"/>
  <c r="N57" i="1"/>
  <c r="BT56" i="1"/>
  <c r="BS56" i="1"/>
  <c r="BQ56" i="1"/>
  <c r="C39" i="4" s="1"/>
  <c r="BH56" i="1"/>
  <c r="BG56" i="1"/>
  <c r="BF56" i="1"/>
  <c r="BE56" i="1"/>
  <c r="BD56" i="1"/>
  <c r="AY56" i="1" s="1"/>
  <c r="BA56" i="1"/>
  <c r="AT56" i="1"/>
  <c r="D39" i="4" s="1"/>
  <c r="AN56" i="1"/>
  <c r="AO56" i="1" s="1"/>
  <c r="AJ56" i="1"/>
  <c r="AH56" i="1" s="1"/>
  <c r="W56" i="1"/>
  <c r="V56" i="1"/>
  <c r="U56" i="1" s="1"/>
  <c r="N56" i="1"/>
  <c r="BT55" i="1"/>
  <c r="BS55" i="1"/>
  <c r="BQ55" i="1"/>
  <c r="C38" i="4" s="1"/>
  <c r="BH55" i="1"/>
  <c r="BG55" i="1"/>
  <c r="BF55" i="1"/>
  <c r="BE55" i="1"/>
  <c r="BD55" i="1"/>
  <c r="AY55" i="1" s="1"/>
  <c r="BA55" i="1"/>
  <c r="AT55" i="1"/>
  <c r="D38" i="4" s="1"/>
  <c r="AN55" i="1"/>
  <c r="AO55" i="1" s="1"/>
  <c r="AJ55" i="1"/>
  <c r="AH55" i="1" s="1"/>
  <c r="G55" i="1" s="1"/>
  <c r="W55" i="1"/>
  <c r="V55" i="1"/>
  <c r="N55" i="1"/>
  <c r="BT54" i="1"/>
  <c r="BS54" i="1"/>
  <c r="BQ54" i="1"/>
  <c r="BH54" i="1"/>
  <c r="BG54" i="1"/>
  <c r="BF54" i="1"/>
  <c r="BE54" i="1"/>
  <c r="BD54" i="1"/>
  <c r="AY54" i="1" s="1"/>
  <c r="BA54" i="1"/>
  <c r="AT54" i="1"/>
  <c r="AN54" i="1"/>
  <c r="AO54" i="1" s="1"/>
  <c r="AJ54" i="1"/>
  <c r="AH54" i="1" s="1"/>
  <c r="W54" i="1"/>
  <c r="V54" i="1"/>
  <c r="N54" i="1"/>
  <c r="BT53" i="1"/>
  <c r="BS53" i="1"/>
  <c r="BQ53" i="1"/>
  <c r="BH53" i="1"/>
  <c r="BG53" i="1"/>
  <c r="BF53" i="1"/>
  <c r="BE53" i="1"/>
  <c r="BD53" i="1"/>
  <c r="AY53" i="1" s="1"/>
  <c r="BA53" i="1"/>
  <c r="AT53" i="1"/>
  <c r="D36" i="4" s="1"/>
  <c r="AN53" i="1"/>
  <c r="AO53" i="1" s="1"/>
  <c r="AJ53" i="1"/>
  <c r="AH53" i="1" s="1"/>
  <c r="W53" i="1"/>
  <c r="V53" i="1"/>
  <c r="N53" i="1"/>
  <c r="BT52" i="1"/>
  <c r="BS52" i="1"/>
  <c r="BQ52" i="1"/>
  <c r="BH52" i="1"/>
  <c r="BG52" i="1"/>
  <c r="BF52" i="1"/>
  <c r="BE52" i="1"/>
  <c r="BD52" i="1"/>
  <c r="AY52" i="1" s="1"/>
  <c r="BA52" i="1"/>
  <c r="AT52" i="1"/>
  <c r="D35" i="4" s="1"/>
  <c r="AN52" i="1"/>
  <c r="AO52" i="1" s="1"/>
  <c r="AJ52" i="1"/>
  <c r="AH52" i="1" s="1"/>
  <c r="AI52" i="1" s="1"/>
  <c r="W52" i="1"/>
  <c r="V52" i="1"/>
  <c r="N52" i="1"/>
  <c r="BT51" i="1"/>
  <c r="BS51" i="1"/>
  <c r="BQ51" i="1"/>
  <c r="C34" i="4" s="1"/>
  <c r="BH51" i="1"/>
  <c r="BG51" i="1"/>
  <c r="BF51" i="1"/>
  <c r="BE51" i="1"/>
  <c r="BD51" i="1"/>
  <c r="AY51" i="1" s="1"/>
  <c r="BA51" i="1"/>
  <c r="AT51" i="1"/>
  <c r="D34" i="4" s="1"/>
  <c r="AN51" i="1"/>
  <c r="AO51" i="1" s="1"/>
  <c r="AJ51" i="1"/>
  <c r="AH51" i="1" s="1"/>
  <c r="W51" i="1"/>
  <c r="V51" i="1"/>
  <c r="N51" i="1"/>
  <c r="BT50" i="1"/>
  <c r="BS50" i="1"/>
  <c r="BQ50" i="1"/>
  <c r="C33" i="4" s="1"/>
  <c r="BH50" i="1"/>
  <c r="BG50" i="1"/>
  <c r="BF50" i="1"/>
  <c r="BE50" i="1"/>
  <c r="BD50" i="1"/>
  <c r="AY50" i="1" s="1"/>
  <c r="BA50" i="1"/>
  <c r="AT50" i="1"/>
  <c r="AN50" i="1"/>
  <c r="AO50" i="1" s="1"/>
  <c r="AJ50" i="1"/>
  <c r="AH50" i="1" s="1"/>
  <c r="W50" i="1"/>
  <c r="V50" i="1"/>
  <c r="U50" i="1" s="1"/>
  <c r="N50" i="1"/>
  <c r="BT49" i="1"/>
  <c r="BS49" i="1"/>
  <c r="BQ49" i="1"/>
  <c r="BH49" i="1"/>
  <c r="BG49" i="1"/>
  <c r="BF49" i="1"/>
  <c r="BE49" i="1"/>
  <c r="BD49" i="1"/>
  <c r="AY49" i="1" s="1"/>
  <c r="BA49" i="1"/>
  <c r="AT49" i="1"/>
  <c r="AN49" i="1"/>
  <c r="AO49" i="1" s="1"/>
  <c r="AJ49" i="1"/>
  <c r="AH49" i="1" s="1"/>
  <c r="W49" i="1"/>
  <c r="V49" i="1"/>
  <c r="N49" i="1"/>
  <c r="BT48" i="1"/>
  <c r="BS48" i="1"/>
  <c r="BQ48" i="1"/>
  <c r="BH48" i="1"/>
  <c r="BG48" i="1"/>
  <c r="BF48" i="1"/>
  <c r="BE48" i="1"/>
  <c r="BD48" i="1"/>
  <c r="AY48" i="1" s="1"/>
  <c r="BA48" i="1"/>
  <c r="AT48" i="1"/>
  <c r="AN48" i="1"/>
  <c r="AO48" i="1" s="1"/>
  <c r="AJ48" i="1"/>
  <c r="AH48" i="1" s="1"/>
  <c r="H48" i="1" s="1"/>
  <c r="W48" i="1"/>
  <c r="V48" i="1"/>
  <c r="U48" i="1" s="1"/>
  <c r="N48" i="1"/>
  <c r="BT47" i="1"/>
  <c r="BS47" i="1"/>
  <c r="BQ47" i="1"/>
  <c r="C29" i="4" s="1"/>
  <c r="BH47" i="1"/>
  <c r="BG47" i="1"/>
  <c r="BF47" i="1"/>
  <c r="BE47" i="1"/>
  <c r="BD47" i="1"/>
  <c r="AY47" i="1" s="1"/>
  <c r="BA47" i="1"/>
  <c r="AT47" i="1"/>
  <c r="D29" i="4" s="1"/>
  <c r="AN47" i="1"/>
  <c r="AO47" i="1" s="1"/>
  <c r="AJ47" i="1"/>
  <c r="AH47" i="1" s="1"/>
  <c r="W47" i="1"/>
  <c r="V47" i="1"/>
  <c r="N47" i="1"/>
  <c r="BT46" i="1"/>
  <c r="BS46" i="1"/>
  <c r="BQ46" i="1"/>
  <c r="C28" i="4" s="1"/>
  <c r="BH46" i="1"/>
  <c r="BG46" i="1"/>
  <c r="BF46" i="1"/>
  <c r="BE46" i="1"/>
  <c r="BD46" i="1"/>
  <c r="AY46" i="1" s="1"/>
  <c r="BA46" i="1"/>
  <c r="AT46" i="1"/>
  <c r="D28" i="4" s="1"/>
  <c r="AN46" i="1"/>
  <c r="AO46" i="1" s="1"/>
  <c r="AJ46" i="1"/>
  <c r="AH46" i="1" s="1"/>
  <c r="W46" i="1"/>
  <c r="V46" i="1"/>
  <c r="N46" i="1"/>
  <c r="BT45" i="1"/>
  <c r="BS45" i="1"/>
  <c r="BQ45" i="1"/>
  <c r="BH45" i="1"/>
  <c r="BG45" i="1"/>
  <c r="BF45" i="1"/>
  <c r="BE45" i="1"/>
  <c r="BD45" i="1"/>
  <c r="BA45" i="1"/>
  <c r="AY45" i="1"/>
  <c r="AT45" i="1"/>
  <c r="D27" i="4" s="1"/>
  <c r="AN45" i="1"/>
  <c r="AO45" i="1" s="1"/>
  <c r="AJ45" i="1"/>
  <c r="AH45" i="1" s="1"/>
  <c r="W45" i="1"/>
  <c r="V45" i="1"/>
  <c r="N45" i="1"/>
  <c r="BT44" i="1"/>
  <c r="BS44" i="1"/>
  <c r="BQ44" i="1"/>
  <c r="BH44" i="1"/>
  <c r="BG44" i="1"/>
  <c r="BF44" i="1"/>
  <c r="BE44" i="1"/>
  <c r="BD44" i="1"/>
  <c r="AY44" i="1" s="1"/>
  <c r="BA44" i="1"/>
  <c r="AT44" i="1"/>
  <c r="D26" i="4" s="1"/>
  <c r="AN44" i="1"/>
  <c r="AO44" i="1" s="1"/>
  <c r="AJ44" i="1"/>
  <c r="AH44" i="1" s="1"/>
  <c r="AI44" i="1" s="1"/>
  <c r="W44" i="1"/>
  <c r="V44" i="1"/>
  <c r="N44" i="1"/>
  <c r="BT43" i="1"/>
  <c r="BS43" i="1"/>
  <c r="BQ43" i="1"/>
  <c r="C25" i="4" s="1"/>
  <c r="BH43" i="1"/>
  <c r="BG43" i="1"/>
  <c r="BF43" i="1"/>
  <c r="BE43" i="1"/>
  <c r="BD43" i="1"/>
  <c r="AY43" i="1" s="1"/>
  <c r="BA43" i="1"/>
  <c r="AT43" i="1"/>
  <c r="AN43" i="1"/>
  <c r="AO43" i="1" s="1"/>
  <c r="AJ43" i="1"/>
  <c r="AH43" i="1" s="1"/>
  <c r="W43" i="1"/>
  <c r="V43" i="1"/>
  <c r="N43" i="1"/>
  <c r="BT42" i="1"/>
  <c r="BS42" i="1"/>
  <c r="BQ42" i="1"/>
  <c r="BH42" i="1"/>
  <c r="BG42" i="1"/>
  <c r="BF42" i="1"/>
  <c r="BE42" i="1"/>
  <c r="BD42" i="1"/>
  <c r="BA42" i="1"/>
  <c r="AY42" i="1"/>
  <c r="AT42" i="1"/>
  <c r="D24" i="4" s="1"/>
  <c r="AN42" i="1"/>
  <c r="AO42" i="1" s="1"/>
  <c r="AJ42" i="1"/>
  <c r="AH42" i="1" s="1"/>
  <c r="W42" i="1"/>
  <c r="V42" i="1"/>
  <c r="N42" i="1"/>
  <c r="BT41" i="1"/>
  <c r="BS41" i="1"/>
  <c r="BQ41" i="1"/>
  <c r="BH41" i="1"/>
  <c r="BG41" i="1"/>
  <c r="BF41" i="1"/>
  <c r="BE41" i="1"/>
  <c r="BD41" i="1"/>
  <c r="AY41" i="1" s="1"/>
  <c r="BA41" i="1"/>
  <c r="AT41" i="1"/>
  <c r="D23" i="4" s="1"/>
  <c r="AN41" i="1"/>
  <c r="AO41" i="1" s="1"/>
  <c r="AJ41" i="1"/>
  <c r="AH41" i="1" s="1"/>
  <c r="AI41" i="1" s="1"/>
  <c r="W41" i="1"/>
  <c r="V41" i="1"/>
  <c r="N41" i="1"/>
  <c r="BT40" i="1"/>
  <c r="BS40" i="1"/>
  <c r="BQ40" i="1"/>
  <c r="BH40" i="1"/>
  <c r="BG40" i="1"/>
  <c r="BF40" i="1"/>
  <c r="BE40" i="1"/>
  <c r="BD40" i="1"/>
  <c r="AY40" i="1" s="1"/>
  <c r="BA40" i="1"/>
  <c r="AT40" i="1"/>
  <c r="AN40" i="1"/>
  <c r="AO40" i="1" s="1"/>
  <c r="AJ40" i="1"/>
  <c r="AH40" i="1" s="1"/>
  <c r="H40" i="1" s="1"/>
  <c r="A22" i="4" s="1"/>
  <c r="W40" i="1"/>
  <c r="V40" i="1"/>
  <c r="N40" i="1"/>
  <c r="BT39" i="1"/>
  <c r="BS39" i="1"/>
  <c r="BQ39" i="1"/>
  <c r="C21" i="4" s="1"/>
  <c r="BH39" i="1"/>
  <c r="BG39" i="1"/>
  <c r="BF39" i="1"/>
  <c r="BE39" i="1"/>
  <c r="BD39" i="1"/>
  <c r="AY39" i="1" s="1"/>
  <c r="BA39" i="1"/>
  <c r="AT39" i="1"/>
  <c r="D21" i="4" s="1"/>
  <c r="AN39" i="1"/>
  <c r="AO39" i="1" s="1"/>
  <c r="AJ39" i="1"/>
  <c r="AH39" i="1" s="1"/>
  <c r="W39" i="1"/>
  <c r="V39" i="1"/>
  <c r="U39" i="1"/>
  <c r="N39" i="1"/>
  <c r="BT38" i="1"/>
  <c r="BS38" i="1"/>
  <c r="BQ38" i="1"/>
  <c r="C20" i="4" s="1"/>
  <c r="BH38" i="1"/>
  <c r="BG38" i="1"/>
  <c r="BF38" i="1"/>
  <c r="BE38" i="1"/>
  <c r="BD38" i="1"/>
  <c r="AY38" i="1" s="1"/>
  <c r="BA38" i="1"/>
  <c r="AT38" i="1"/>
  <c r="D20" i="4" s="1"/>
  <c r="AN38" i="1"/>
  <c r="AO38" i="1" s="1"/>
  <c r="AJ38" i="1"/>
  <c r="AH38" i="1" s="1"/>
  <c r="H38" i="1" s="1"/>
  <c r="W38" i="1"/>
  <c r="V38" i="1"/>
  <c r="N38" i="1"/>
  <c r="BT37" i="1"/>
  <c r="BS37" i="1"/>
  <c r="BQ37" i="1"/>
  <c r="BH37" i="1"/>
  <c r="BG37" i="1"/>
  <c r="BF37" i="1"/>
  <c r="BE37" i="1"/>
  <c r="BD37" i="1"/>
  <c r="AY37" i="1" s="1"/>
  <c r="BA37" i="1"/>
  <c r="AT37" i="1"/>
  <c r="AO37" i="1"/>
  <c r="AN37" i="1"/>
  <c r="AJ37" i="1"/>
  <c r="AH37" i="1" s="1"/>
  <c r="AI37" i="1" s="1"/>
  <c r="W37" i="1"/>
  <c r="V37" i="1"/>
  <c r="N37" i="1"/>
  <c r="BT36" i="1"/>
  <c r="BS36" i="1"/>
  <c r="BQ36" i="1"/>
  <c r="C18" i="4" s="1"/>
  <c r="BH36" i="1"/>
  <c r="BG36" i="1"/>
  <c r="BF36" i="1"/>
  <c r="BE36" i="1"/>
  <c r="BD36" i="1"/>
  <c r="AY36" i="1" s="1"/>
  <c r="BA36" i="1"/>
  <c r="AT36" i="1"/>
  <c r="D18" i="4" s="1"/>
  <c r="AN36" i="1"/>
  <c r="AO36" i="1" s="1"/>
  <c r="AJ36" i="1"/>
  <c r="AH36" i="1" s="1"/>
  <c r="W36" i="1"/>
  <c r="V36" i="1"/>
  <c r="N36" i="1"/>
  <c r="BT35" i="1"/>
  <c r="BS35" i="1"/>
  <c r="BQ35" i="1"/>
  <c r="C17" i="4" s="1"/>
  <c r="BH35" i="1"/>
  <c r="BG35" i="1"/>
  <c r="BF35" i="1"/>
  <c r="BE35" i="1"/>
  <c r="BD35" i="1"/>
  <c r="AY35" i="1" s="1"/>
  <c r="BA35" i="1"/>
  <c r="AT35" i="1"/>
  <c r="D17" i="4" s="1"/>
  <c r="AN35" i="1"/>
  <c r="AO35" i="1" s="1"/>
  <c r="AJ35" i="1"/>
  <c r="AH35" i="1" s="1"/>
  <c r="W35" i="1"/>
  <c r="V35" i="1"/>
  <c r="N35" i="1"/>
  <c r="BT34" i="1"/>
  <c r="BS34" i="1"/>
  <c r="BQ34" i="1"/>
  <c r="BH34" i="1"/>
  <c r="BG34" i="1"/>
  <c r="BF34" i="1"/>
  <c r="BE34" i="1"/>
  <c r="BD34" i="1"/>
  <c r="AY34" i="1" s="1"/>
  <c r="BA34" i="1"/>
  <c r="AT34" i="1"/>
  <c r="AN34" i="1"/>
  <c r="AO34" i="1" s="1"/>
  <c r="AJ34" i="1"/>
  <c r="AH34" i="1" s="1"/>
  <c r="AI34" i="1" s="1"/>
  <c r="W34" i="1"/>
  <c r="V34" i="1"/>
  <c r="N34" i="1"/>
  <c r="BT33" i="1"/>
  <c r="BS33" i="1"/>
  <c r="BQ33" i="1"/>
  <c r="BH33" i="1"/>
  <c r="BG33" i="1"/>
  <c r="BF33" i="1"/>
  <c r="BE33" i="1"/>
  <c r="BD33" i="1"/>
  <c r="AY33" i="1" s="1"/>
  <c r="BA33" i="1"/>
  <c r="AT33" i="1"/>
  <c r="AN33" i="1"/>
  <c r="AO33" i="1" s="1"/>
  <c r="AJ33" i="1"/>
  <c r="AH33" i="1" s="1"/>
  <c r="W33" i="1"/>
  <c r="V33" i="1"/>
  <c r="N33" i="1"/>
  <c r="BT32" i="1"/>
  <c r="BS32" i="1"/>
  <c r="BQ32" i="1"/>
  <c r="BH32" i="1"/>
  <c r="BG32" i="1"/>
  <c r="BF32" i="1"/>
  <c r="BE32" i="1"/>
  <c r="BD32" i="1"/>
  <c r="BA32" i="1"/>
  <c r="AY32" i="1"/>
  <c r="AT32" i="1"/>
  <c r="D14" i="4" s="1"/>
  <c r="AN32" i="1"/>
  <c r="AO32" i="1" s="1"/>
  <c r="AJ32" i="1"/>
  <c r="AH32" i="1" s="1"/>
  <c r="W32" i="1"/>
  <c r="U32" i="1" s="1"/>
  <c r="V32" i="1"/>
  <c r="N32" i="1"/>
  <c r="BT31" i="1"/>
  <c r="BS31" i="1"/>
  <c r="BQ31" i="1"/>
  <c r="C13" i="4" s="1"/>
  <c r="BH31" i="1"/>
  <c r="BG31" i="1"/>
  <c r="BF31" i="1"/>
  <c r="BE31" i="1"/>
  <c r="BD31" i="1"/>
  <c r="AY31" i="1" s="1"/>
  <c r="BA31" i="1"/>
  <c r="AT31" i="1"/>
  <c r="AN31" i="1"/>
  <c r="AO31" i="1" s="1"/>
  <c r="AJ31" i="1"/>
  <c r="AH31" i="1" s="1"/>
  <c r="W31" i="1"/>
  <c r="V31" i="1"/>
  <c r="N31" i="1"/>
  <c r="BT30" i="1"/>
  <c r="BS30" i="1"/>
  <c r="BQ30" i="1"/>
  <c r="BH30" i="1"/>
  <c r="BG30" i="1"/>
  <c r="BF30" i="1"/>
  <c r="BE30" i="1"/>
  <c r="BD30" i="1"/>
  <c r="AY30" i="1" s="1"/>
  <c r="BA30" i="1"/>
  <c r="AT30" i="1"/>
  <c r="D12" i="4" s="1"/>
  <c r="AN30" i="1"/>
  <c r="AO30" i="1" s="1"/>
  <c r="AJ30" i="1"/>
  <c r="AH30" i="1" s="1"/>
  <c r="W30" i="1"/>
  <c r="V30" i="1"/>
  <c r="N30" i="1"/>
  <c r="BT29" i="1"/>
  <c r="BS29" i="1"/>
  <c r="BQ29" i="1"/>
  <c r="BH29" i="1"/>
  <c r="BG29" i="1"/>
  <c r="BF29" i="1"/>
  <c r="BE29" i="1"/>
  <c r="BD29" i="1"/>
  <c r="AY29" i="1" s="1"/>
  <c r="BA29" i="1"/>
  <c r="AT29" i="1"/>
  <c r="D11" i="4" s="1"/>
  <c r="AN29" i="1"/>
  <c r="AO29" i="1" s="1"/>
  <c r="AJ29" i="1"/>
  <c r="AH29" i="1" s="1"/>
  <c r="W29" i="1"/>
  <c r="V29" i="1"/>
  <c r="N29" i="1"/>
  <c r="BT28" i="1"/>
  <c r="BS28" i="1"/>
  <c r="BQ28" i="1"/>
  <c r="C10" i="4" s="1"/>
  <c r="BH28" i="1"/>
  <c r="BG28" i="1"/>
  <c r="BF28" i="1"/>
  <c r="BE28" i="1"/>
  <c r="BD28" i="1"/>
  <c r="AY28" i="1" s="1"/>
  <c r="BA28" i="1"/>
  <c r="AT28" i="1"/>
  <c r="D10" i="4" s="1"/>
  <c r="AN28" i="1"/>
  <c r="AO28" i="1" s="1"/>
  <c r="AJ28" i="1"/>
  <c r="AH28" i="1" s="1"/>
  <c r="W28" i="1"/>
  <c r="V28" i="1"/>
  <c r="N28" i="1"/>
  <c r="BT27" i="1"/>
  <c r="BS27" i="1"/>
  <c r="BQ27" i="1"/>
  <c r="C9" i="4" s="1"/>
  <c r="BH27" i="1"/>
  <c r="BG27" i="1"/>
  <c r="BF27" i="1"/>
  <c r="BE27" i="1"/>
  <c r="BD27" i="1"/>
  <c r="AY27" i="1" s="1"/>
  <c r="BA27" i="1"/>
  <c r="AT27" i="1"/>
  <c r="D9" i="4" s="1"/>
  <c r="AN27" i="1"/>
  <c r="AO27" i="1" s="1"/>
  <c r="AJ27" i="1"/>
  <c r="AH27" i="1" s="1"/>
  <c r="W27" i="1"/>
  <c r="V27" i="1"/>
  <c r="N27" i="1"/>
  <c r="BT26" i="1"/>
  <c r="BS26" i="1"/>
  <c r="BQ26" i="1"/>
  <c r="BH26" i="1"/>
  <c r="BG26" i="1"/>
  <c r="BF26" i="1"/>
  <c r="BE26" i="1"/>
  <c r="BD26" i="1"/>
  <c r="AY26" i="1" s="1"/>
  <c r="BA26" i="1"/>
  <c r="AT26" i="1"/>
  <c r="D8" i="4" s="1"/>
  <c r="AN26" i="1"/>
  <c r="AO26" i="1" s="1"/>
  <c r="AJ26" i="1"/>
  <c r="AH26" i="1" s="1"/>
  <c r="AI26" i="1" s="1"/>
  <c r="W26" i="1"/>
  <c r="V26" i="1"/>
  <c r="U26" i="1" s="1"/>
  <c r="N26" i="1"/>
  <c r="BT25" i="1"/>
  <c r="BS25" i="1"/>
  <c r="BQ25" i="1"/>
  <c r="BH25" i="1"/>
  <c r="BG25" i="1"/>
  <c r="BF25" i="1"/>
  <c r="BE25" i="1"/>
  <c r="BD25" i="1"/>
  <c r="AY25" i="1" s="1"/>
  <c r="BA25" i="1"/>
  <c r="AT25" i="1"/>
  <c r="AN25" i="1"/>
  <c r="AO25" i="1" s="1"/>
  <c r="AJ25" i="1"/>
  <c r="AH25" i="1" s="1"/>
  <c r="W25" i="1"/>
  <c r="V25" i="1"/>
  <c r="N25" i="1"/>
  <c r="BT24" i="1"/>
  <c r="BS24" i="1"/>
  <c r="BQ24" i="1"/>
  <c r="BH24" i="1"/>
  <c r="BG24" i="1"/>
  <c r="BF24" i="1"/>
  <c r="BE24" i="1"/>
  <c r="BD24" i="1"/>
  <c r="AY24" i="1" s="1"/>
  <c r="BA24" i="1"/>
  <c r="AT24" i="1"/>
  <c r="D6" i="4" s="1"/>
  <c r="AN24" i="1"/>
  <c r="AO24" i="1" s="1"/>
  <c r="AJ24" i="1"/>
  <c r="AH24" i="1" s="1"/>
  <c r="W24" i="1"/>
  <c r="V24" i="1"/>
  <c r="U24" i="1" s="1"/>
  <c r="N24" i="1"/>
  <c r="BT23" i="1"/>
  <c r="BS23" i="1"/>
  <c r="BQ23" i="1"/>
  <c r="BH23" i="1"/>
  <c r="BG23" i="1"/>
  <c r="BF23" i="1"/>
  <c r="BE23" i="1"/>
  <c r="BD23" i="1"/>
  <c r="AY23" i="1" s="1"/>
  <c r="BA23" i="1"/>
  <c r="AT23" i="1"/>
  <c r="D5" i="4" s="1"/>
  <c r="AN23" i="1"/>
  <c r="AO23" i="1" s="1"/>
  <c r="AJ23" i="1"/>
  <c r="AH23" i="1" s="1"/>
  <c r="W23" i="1"/>
  <c r="V23" i="1"/>
  <c r="N23" i="1"/>
  <c r="BT22" i="1"/>
  <c r="BS22" i="1"/>
  <c r="BQ22" i="1"/>
  <c r="C4" i="4" s="1"/>
  <c r="BH22" i="1"/>
  <c r="BG22" i="1"/>
  <c r="BF22" i="1"/>
  <c r="BE22" i="1"/>
  <c r="BD22" i="1"/>
  <c r="AY22" i="1" s="1"/>
  <c r="BA22" i="1"/>
  <c r="AT22" i="1"/>
  <c r="AN22" i="1"/>
  <c r="AO22" i="1" s="1"/>
  <c r="AJ22" i="1"/>
  <c r="AH22" i="1" s="1"/>
  <c r="W22" i="1"/>
  <c r="V22" i="1"/>
  <c r="N22" i="1"/>
  <c r="BT21" i="1"/>
  <c r="BS21" i="1"/>
  <c r="BQ21" i="1"/>
  <c r="BH21" i="1"/>
  <c r="BG21" i="1"/>
  <c r="BF21" i="1"/>
  <c r="BE21" i="1"/>
  <c r="BD21" i="1"/>
  <c r="AY21" i="1" s="1"/>
  <c r="BA21" i="1"/>
  <c r="AT21" i="1"/>
  <c r="D3" i="4" s="1"/>
  <c r="AN21" i="1"/>
  <c r="AO21" i="1" s="1"/>
  <c r="AJ21" i="1"/>
  <c r="AH21" i="1" s="1"/>
  <c r="W21" i="1"/>
  <c r="V21" i="1"/>
  <c r="U21" i="1"/>
  <c r="N21" i="1"/>
  <c r="BT20" i="1"/>
  <c r="BS20" i="1"/>
  <c r="BQ20" i="1"/>
  <c r="C2" i="4" s="1"/>
  <c r="BH20" i="1"/>
  <c r="BG20" i="1"/>
  <c r="BF20" i="1"/>
  <c r="BE20" i="1"/>
  <c r="BD20" i="1"/>
  <c r="AY20" i="1" s="1"/>
  <c r="BA20" i="1"/>
  <c r="AT20" i="1"/>
  <c r="D2" i="4" s="1"/>
  <c r="AN20" i="1"/>
  <c r="AO20" i="1" s="1"/>
  <c r="AJ20" i="1"/>
  <c r="AH20" i="1" s="1"/>
  <c r="H20" i="1" s="1"/>
  <c r="W20" i="1"/>
  <c r="V20" i="1"/>
  <c r="N20" i="1"/>
  <c r="BT19" i="1"/>
  <c r="BS19" i="1"/>
  <c r="BQ19" i="1"/>
  <c r="BH19" i="1"/>
  <c r="BG19" i="1"/>
  <c r="BF19" i="1"/>
  <c r="BE19" i="1"/>
  <c r="BD19" i="1"/>
  <c r="AY19" i="1" s="1"/>
  <c r="BA19" i="1"/>
  <c r="AT19" i="1"/>
  <c r="AN19" i="1"/>
  <c r="AO19" i="1" s="1"/>
  <c r="AJ19" i="1"/>
  <c r="AH19" i="1" s="1"/>
  <c r="W19" i="1"/>
  <c r="V19" i="1"/>
  <c r="N19" i="1"/>
  <c r="BT18" i="1"/>
  <c r="BS18" i="1"/>
  <c r="BQ18" i="1"/>
  <c r="BH18" i="1"/>
  <c r="BG18" i="1"/>
  <c r="BF18" i="1"/>
  <c r="BE18" i="1"/>
  <c r="BD18" i="1"/>
  <c r="AY18" i="1" s="1"/>
  <c r="BA18" i="1"/>
  <c r="AT18" i="1"/>
  <c r="AN18" i="1"/>
  <c r="AO18" i="1" s="1"/>
  <c r="AJ18" i="1"/>
  <c r="AH18" i="1" s="1"/>
  <c r="W18" i="1"/>
  <c r="V18" i="1"/>
  <c r="U18" i="1" s="1"/>
  <c r="N18" i="1"/>
  <c r="BT17" i="1"/>
  <c r="BS17" i="1"/>
  <c r="BQ17" i="1"/>
  <c r="BH17" i="1"/>
  <c r="BG17" i="1"/>
  <c r="BF17" i="1"/>
  <c r="BE17" i="1"/>
  <c r="BD17" i="1"/>
  <c r="AY17" i="1" s="1"/>
  <c r="BA17" i="1"/>
  <c r="AT17" i="1"/>
  <c r="AN17" i="1"/>
  <c r="AO17" i="1" s="1"/>
  <c r="AJ17" i="1"/>
  <c r="AH17" i="1" s="1"/>
  <c r="W17" i="1"/>
  <c r="V17" i="1"/>
  <c r="N17" i="1"/>
  <c r="C14" i="3"/>
  <c r="C13" i="3"/>
  <c r="C12" i="3"/>
  <c r="A11" i="3"/>
  <c r="E10" i="3"/>
  <c r="C10" i="3"/>
  <c r="C9" i="3"/>
  <c r="C6" i="3"/>
  <c r="C4" i="3"/>
  <c r="A3" i="3"/>
  <c r="C2" i="3"/>
  <c r="U29" i="1" l="1"/>
  <c r="U51" i="1"/>
  <c r="U27" i="1"/>
  <c r="BR43" i="1"/>
  <c r="AV43" i="1" s="1"/>
  <c r="U78" i="1"/>
  <c r="U25" i="1"/>
  <c r="U74" i="1"/>
  <c r="U69" i="1"/>
  <c r="U36" i="1"/>
  <c r="U65" i="1"/>
  <c r="U58" i="1"/>
  <c r="BR48" i="1"/>
  <c r="Q48" i="1" s="1"/>
  <c r="U53" i="1"/>
  <c r="H55" i="1"/>
  <c r="AW55" i="1" s="1"/>
  <c r="U19" i="1"/>
  <c r="U77" i="1"/>
  <c r="BR31" i="1"/>
  <c r="AV31" i="1" s="1"/>
  <c r="BR32" i="1"/>
  <c r="Q32" i="1" s="1"/>
  <c r="BR33" i="1"/>
  <c r="U52" i="1"/>
  <c r="U54" i="1"/>
  <c r="U60" i="1"/>
  <c r="U68" i="1"/>
  <c r="U70" i="1"/>
  <c r="BR39" i="1"/>
  <c r="AV39" i="1" s="1"/>
  <c r="AX39" i="1" s="1"/>
  <c r="U45" i="1"/>
  <c r="U47" i="1"/>
  <c r="U49" i="1"/>
  <c r="BR19" i="1"/>
  <c r="U31" i="1"/>
  <c r="U33" i="1"/>
  <c r="U34" i="1"/>
  <c r="U35" i="1"/>
  <c r="BR49" i="1"/>
  <c r="AV49" i="1" s="1"/>
  <c r="BR28" i="1"/>
  <c r="U40" i="1"/>
  <c r="U20" i="1"/>
  <c r="AX31" i="1"/>
  <c r="BR38" i="1"/>
  <c r="Q38" i="1" s="1"/>
  <c r="BR64" i="1"/>
  <c r="AV64" i="1" s="1"/>
  <c r="AX64" i="1" s="1"/>
  <c r="H53" i="1"/>
  <c r="A36" i="4" s="1"/>
  <c r="AI53" i="1"/>
  <c r="H39" i="1"/>
  <c r="AW39" i="1" s="1"/>
  <c r="AZ39" i="1" s="1"/>
  <c r="F21" i="4" s="1"/>
  <c r="G39" i="1"/>
  <c r="Y39" i="1" s="1"/>
  <c r="G17" i="1"/>
  <c r="Y17" i="1" s="1"/>
  <c r="H17" i="1"/>
  <c r="AW17" i="1" s="1"/>
  <c r="AW20" i="1"/>
  <c r="A2" i="4"/>
  <c r="I20" i="1"/>
  <c r="G25" i="1"/>
  <c r="Y25" i="1" s="1"/>
  <c r="H25" i="1"/>
  <c r="L25" i="1" s="1"/>
  <c r="H77" i="1"/>
  <c r="L77" i="1" s="1"/>
  <c r="G33" i="1"/>
  <c r="Y33" i="1" s="1"/>
  <c r="H33" i="1"/>
  <c r="AW33" i="1" s="1"/>
  <c r="I33" i="1"/>
  <c r="H54" i="1"/>
  <c r="AW54" i="1" s="1"/>
  <c r="G54" i="1"/>
  <c r="Y54" i="1" s="1"/>
  <c r="AI54" i="1"/>
  <c r="H57" i="1"/>
  <c r="AW61" i="1"/>
  <c r="A44" i="4"/>
  <c r="H69" i="1"/>
  <c r="I69" i="1" s="1"/>
  <c r="E2" i="3"/>
  <c r="E4" i="3"/>
  <c r="D4" i="4"/>
  <c r="BR25" i="1"/>
  <c r="AV25" i="1" s="1"/>
  <c r="AX25" i="1" s="1"/>
  <c r="C7" i="4"/>
  <c r="BR27" i="1"/>
  <c r="U28" i="1"/>
  <c r="D19" i="4"/>
  <c r="AW38" i="1"/>
  <c r="A20" i="4"/>
  <c r="AX43" i="1"/>
  <c r="D25" i="4"/>
  <c r="D33" i="4"/>
  <c r="D37" i="4"/>
  <c r="A38" i="4"/>
  <c r="D40" i="4"/>
  <c r="BR57" i="1"/>
  <c r="AV57" i="1" s="1"/>
  <c r="AX57" i="1" s="1"/>
  <c r="E40" i="4" s="1"/>
  <c r="C40" i="4"/>
  <c r="BR59" i="1"/>
  <c r="C42" i="4"/>
  <c r="BR68" i="1"/>
  <c r="C52" i="4"/>
  <c r="BR73" i="1"/>
  <c r="C57" i="4"/>
  <c r="BR74" i="1"/>
  <c r="AV74" i="1" s="1"/>
  <c r="AX74" i="1" s="1"/>
  <c r="E58" i="4" s="1"/>
  <c r="C58" i="4"/>
  <c r="BR75" i="1"/>
  <c r="Q75" i="1" s="1"/>
  <c r="C59" i="4"/>
  <c r="C15" i="3"/>
  <c r="C11" i="3"/>
  <c r="E15" i="3"/>
  <c r="D7" i="4"/>
  <c r="BR29" i="1"/>
  <c r="Q29" i="1" s="1"/>
  <c r="U30" i="1"/>
  <c r="BR30" i="1"/>
  <c r="AV30" i="1" s="1"/>
  <c r="AX30" i="1" s="1"/>
  <c r="E12" i="4" s="1"/>
  <c r="BR35" i="1"/>
  <c r="BR36" i="1"/>
  <c r="Q36" i="1" s="1"/>
  <c r="U37" i="1"/>
  <c r="BR37" i="1"/>
  <c r="C19" i="4"/>
  <c r="BR40" i="1"/>
  <c r="C22" i="4"/>
  <c r="BR44" i="1"/>
  <c r="AV44" i="1" s="1"/>
  <c r="AX44" i="1" s="1"/>
  <c r="E26" i="4" s="1"/>
  <c r="C26" i="4"/>
  <c r="BR47" i="1"/>
  <c r="AV47" i="1" s="1"/>
  <c r="AX47" i="1" s="1"/>
  <c r="E29" i="4" s="1"/>
  <c r="BR52" i="1"/>
  <c r="Q52" i="1" s="1"/>
  <c r="C35" i="4"/>
  <c r="BR54" i="1"/>
  <c r="C37" i="4"/>
  <c r="BR62" i="1"/>
  <c r="C45" i="4"/>
  <c r="BR65" i="1"/>
  <c r="C49" i="4"/>
  <c r="BR66" i="1"/>
  <c r="C50" i="4"/>
  <c r="BR67" i="1"/>
  <c r="C51" i="4"/>
  <c r="BR70" i="1"/>
  <c r="C54" i="4"/>
  <c r="D55" i="4"/>
  <c r="BR71" i="1"/>
  <c r="AV71" i="1" s="1"/>
  <c r="AX71" i="1" s="1"/>
  <c r="E55" i="4" s="1"/>
  <c r="BR77" i="1"/>
  <c r="Q77" i="1" s="1"/>
  <c r="C61" i="4"/>
  <c r="C5" i="3"/>
  <c r="C14" i="4"/>
  <c r="C11" i="4"/>
  <c r="C8" i="3"/>
  <c r="BR18" i="1"/>
  <c r="Q18" i="1" s="1"/>
  <c r="BR20" i="1"/>
  <c r="AV20" i="1" s="1"/>
  <c r="BR24" i="1"/>
  <c r="Q24" i="1" s="1"/>
  <c r="Q25" i="1"/>
  <c r="BR26" i="1"/>
  <c r="Q26" i="1" s="1"/>
  <c r="C8" i="4"/>
  <c r="BR34" i="1"/>
  <c r="AV34" i="1" s="1"/>
  <c r="AX34" i="1" s="1"/>
  <c r="U38" i="1"/>
  <c r="D22" i="4"/>
  <c r="BR41" i="1"/>
  <c r="C23" i="4"/>
  <c r="U42" i="1"/>
  <c r="BR50" i="1"/>
  <c r="BR55" i="1"/>
  <c r="AV55" i="1" s="1"/>
  <c r="U72" i="1"/>
  <c r="BR72" i="1"/>
  <c r="AV72" i="1" s="1"/>
  <c r="AX72" i="1" s="1"/>
  <c r="E56" i="4" s="1"/>
  <c r="BR76" i="1"/>
  <c r="AV76" i="1" s="1"/>
  <c r="C60" i="4"/>
  <c r="C12" i="4"/>
  <c r="U17" i="1"/>
  <c r="BR21" i="1"/>
  <c r="AV21" i="1" s="1"/>
  <c r="AX21" i="1" s="1"/>
  <c r="C3" i="4"/>
  <c r="U22" i="1"/>
  <c r="BR22" i="1"/>
  <c r="AV22" i="1" s="1"/>
  <c r="AX22" i="1" s="1"/>
  <c r="E4" i="4" s="1"/>
  <c r="U23" i="1"/>
  <c r="BR23" i="1"/>
  <c r="AV23" i="1" s="1"/>
  <c r="AX23" i="1" s="1"/>
  <c r="C5" i="4"/>
  <c r="BR42" i="1"/>
  <c r="C24" i="4"/>
  <c r="U43" i="1"/>
  <c r="U44" i="1"/>
  <c r="BR45" i="1"/>
  <c r="C27" i="4"/>
  <c r="U46" i="1"/>
  <c r="BR46" i="1"/>
  <c r="BR51" i="1"/>
  <c r="AV51" i="1" s="1"/>
  <c r="AX51" i="1" s="1"/>
  <c r="E34" i="4" s="1"/>
  <c r="BR53" i="1"/>
  <c r="C36" i="4"/>
  <c r="BR56" i="1"/>
  <c r="G58" i="1"/>
  <c r="Y58" i="1" s="1"/>
  <c r="BR58" i="1"/>
  <c r="Q58" i="1" s="1"/>
  <c r="C41" i="4"/>
  <c r="U59" i="1"/>
  <c r="BR61" i="1"/>
  <c r="AV61" i="1" s="1"/>
  <c r="AX61" i="1" s="1"/>
  <c r="E44" i="4" s="1"/>
  <c r="C44" i="4"/>
  <c r="U64" i="1"/>
  <c r="BR69" i="1"/>
  <c r="AV69" i="1" s="1"/>
  <c r="AX69" i="1" s="1"/>
  <c r="E53" i="4" s="1"/>
  <c r="C53" i="4"/>
  <c r="H76" i="1"/>
  <c r="I76" i="1" s="1"/>
  <c r="BR78" i="1"/>
  <c r="AV78" i="1" s="1"/>
  <c r="AX78" i="1" s="1"/>
  <c r="C7" i="3"/>
  <c r="C3" i="3"/>
  <c r="D13" i="4"/>
  <c r="C6" i="4"/>
  <c r="R25" i="1"/>
  <c r="S25" i="1" s="1"/>
  <c r="O25" i="1" s="1"/>
  <c r="M25" i="1" s="1"/>
  <c r="P25" i="1" s="1"/>
  <c r="E6" i="3"/>
  <c r="E12" i="3"/>
  <c r="H18" i="1"/>
  <c r="AW18" i="1" s="1"/>
  <c r="G18" i="1"/>
  <c r="AI18" i="1"/>
  <c r="E11" i="3"/>
  <c r="E7" i="3"/>
  <c r="E13" i="3"/>
  <c r="E3" i="3"/>
  <c r="E14" i="3"/>
  <c r="E5" i="3"/>
  <c r="E8" i="3"/>
  <c r="E9" i="3"/>
  <c r="H23" i="1"/>
  <c r="AV28" i="1"/>
  <c r="AX28" i="1" s="1"/>
  <c r="E10" i="4" s="1"/>
  <c r="Q28" i="1"/>
  <c r="H30" i="1"/>
  <c r="I30" i="1" s="1"/>
  <c r="G30" i="1"/>
  <c r="AI30" i="1"/>
  <c r="H31" i="1"/>
  <c r="G31" i="1"/>
  <c r="AI31" i="1"/>
  <c r="A15" i="3"/>
  <c r="BR17" i="1"/>
  <c r="G23" i="1"/>
  <c r="Q27" i="1"/>
  <c r="AV27" i="1"/>
  <c r="AX27" i="1" s="1"/>
  <c r="AV33" i="1"/>
  <c r="AX33" i="1" s="1"/>
  <c r="Q33" i="1"/>
  <c r="H21" i="1"/>
  <c r="A3" i="4" s="1"/>
  <c r="G21" i="1"/>
  <c r="AI21" i="1"/>
  <c r="AI20" i="1"/>
  <c r="L20" i="1"/>
  <c r="AV41" i="1"/>
  <c r="AX41" i="1" s="1"/>
  <c r="Q41" i="1"/>
  <c r="H22" i="1"/>
  <c r="G22" i="1"/>
  <c r="AI22" i="1"/>
  <c r="L22" i="1"/>
  <c r="G36" i="1"/>
  <c r="AI36" i="1"/>
  <c r="H36" i="1"/>
  <c r="AV32" i="1"/>
  <c r="AX32" i="1" s="1"/>
  <c r="E14" i="4" s="1"/>
  <c r="H19" i="1"/>
  <c r="I19" i="1" s="1"/>
  <c r="G19" i="1"/>
  <c r="AI19" i="1"/>
  <c r="G20" i="1"/>
  <c r="AI23" i="1"/>
  <c r="AI28" i="1"/>
  <c r="H28" i="1"/>
  <c r="G28" i="1"/>
  <c r="Q35" i="1"/>
  <c r="AV35" i="1"/>
  <c r="AX35" i="1" s="1"/>
  <c r="AV36" i="1"/>
  <c r="AX36" i="1" s="1"/>
  <c r="E18" i="4" s="1"/>
  <c r="AI38" i="1"/>
  <c r="L38" i="1"/>
  <c r="I38" i="1"/>
  <c r="AW40" i="1"/>
  <c r="L40" i="1"/>
  <c r="Q45" i="1"/>
  <c r="AV45" i="1"/>
  <c r="AX45" i="1" s="1"/>
  <c r="E27" i="4" s="1"/>
  <c r="AV46" i="1"/>
  <c r="AX46" i="1" s="1"/>
  <c r="E28" i="4" s="1"/>
  <c r="Q46" i="1"/>
  <c r="AW48" i="1"/>
  <c r="L48" i="1"/>
  <c r="I48" i="1"/>
  <c r="G26" i="1"/>
  <c r="AI29" i="1"/>
  <c r="G34" i="1"/>
  <c r="U41" i="1"/>
  <c r="H49" i="1"/>
  <c r="AW49" i="1" s="1"/>
  <c r="AZ49" i="1" s="1"/>
  <c r="G49" i="1"/>
  <c r="AI49" i="1"/>
  <c r="Y55" i="1"/>
  <c r="AI56" i="1"/>
  <c r="H56" i="1"/>
  <c r="G56" i="1"/>
  <c r="AI24" i="1"/>
  <c r="H26" i="1"/>
  <c r="I26" i="1" s="1"/>
  <c r="G29" i="1"/>
  <c r="Q31" i="1"/>
  <c r="AI32" i="1"/>
  <c r="H34" i="1"/>
  <c r="AW34" i="1" s="1"/>
  <c r="G43" i="1"/>
  <c r="AI43" i="1"/>
  <c r="H43" i="1"/>
  <c r="AX62" i="1"/>
  <c r="E45" i="4" s="1"/>
  <c r="G24" i="1"/>
  <c r="AI27" i="1"/>
  <c r="H29" i="1"/>
  <c r="G32" i="1"/>
  <c r="AI35" i="1"/>
  <c r="H37" i="1"/>
  <c r="A19" i="4" s="1"/>
  <c r="G37" i="1"/>
  <c r="H50" i="1"/>
  <c r="I50" i="1" s="1"/>
  <c r="G50" i="1"/>
  <c r="AI50" i="1"/>
  <c r="H24" i="1"/>
  <c r="G27" i="1"/>
  <c r="H32" i="1"/>
  <c r="A14" i="4" s="1"/>
  <c r="G35" i="1"/>
  <c r="AI39" i="1"/>
  <c r="H41" i="1"/>
  <c r="AX49" i="1"/>
  <c r="Q53" i="1"/>
  <c r="AV53" i="1"/>
  <c r="AX53" i="1" s="1"/>
  <c r="E36" i="4" s="1"/>
  <c r="AV58" i="1"/>
  <c r="AX58" i="1" s="1"/>
  <c r="E41" i="4" s="1"/>
  <c r="AI17" i="1"/>
  <c r="AI25" i="1"/>
  <c r="H27" i="1"/>
  <c r="AI33" i="1"/>
  <c r="H35" i="1"/>
  <c r="A17" i="4" s="1"/>
  <c r="H42" i="1"/>
  <c r="A24" i="4" s="1"/>
  <c r="G42" i="1"/>
  <c r="AI42" i="1"/>
  <c r="G51" i="1"/>
  <c r="AI51" i="1"/>
  <c r="H51" i="1"/>
  <c r="G38" i="1"/>
  <c r="R38" i="1" s="1"/>
  <c r="S38" i="1" s="1"/>
  <c r="I40" i="1"/>
  <c r="G41" i="1"/>
  <c r="Q43" i="1"/>
  <c r="AI46" i="1"/>
  <c r="H46" i="1"/>
  <c r="G46" i="1"/>
  <c r="L61" i="1"/>
  <c r="I61" i="1"/>
  <c r="G61" i="1"/>
  <c r="AI61" i="1"/>
  <c r="AI55" i="1"/>
  <c r="AV63" i="1"/>
  <c r="AX63" i="1" s="1"/>
  <c r="Q63" i="1"/>
  <c r="H64" i="1"/>
  <c r="AW64" i="1" s="1"/>
  <c r="AZ64" i="1" s="1"/>
  <c r="AI64" i="1"/>
  <c r="AI71" i="1"/>
  <c r="H71" i="1"/>
  <c r="G71" i="1"/>
  <c r="H72" i="1"/>
  <c r="G72" i="1"/>
  <c r="AI72" i="1"/>
  <c r="G44" i="1"/>
  <c r="AI47" i="1"/>
  <c r="G52" i="1"/>
  <c r="G60" i="1"/>
  <c r="AI60" i="1"/>
  <c r="H44" i="1"/>
  <c r="G47" i="1"/>
  <c r="Q49" i="1"/>
  <c r="H52" i="1"/>
  <c r="I52" i="1" s="1"/>
  <c r="U55" i="1"/>
  <c r="Q62" i="1"/>
  <c r="AV62" i="1"/>
  <c r="U63" i="1"/>
  <c r="Q70" i="1"/>
  <c r="AV70" i="1"/>
  <c r="AX70" i="1" s="1"/>
  <c r="E54" i="4" s="1"/>
  <c r="AW73" i="1"/>
  <c r="L73" i="1"/>
  <c r="I73" i="1"/>
  <c r="AI45" i="1"/>
  <c r="H47" i="1"/>
  <c r="I47" i="1" s="1"/>
  <c r="Q61" i="1"/>
  <c r="G64" i="1"/>
  <c r="AW65" i="1"/>
  <c r="L65" i="1"/>
  <c r="I65" i="1"/>
  <c r="H74" i="1"/>
  <c r="L74" i="1" s="1"/>
  <c r="G74" i="1"/>
  <c r="AI74" i="1"/>
  <c r="H75" i="1"/>
  <c r="G75" i="1"/>
  <c r="AI75" i="1"/>
  <c r="AI40" i="1"/>
  <c r="G45" i="1"/>
  <c r="AI48" i="1"/>
  <c r="G53" i="1"/>
  <c r="AV56" i="1"/>
  <c r="AX56" i="1" s="1"/>
  <c r="E39" i="4" s="1"/>
  <c r="Q56" i="1"/>
  <c r="H58" i="1"/>
  <c r="A41" i="4" s="1"/>
  <c r="BR60" i="1"/>
  <c r="H66" i="1"/>
  <c r="L66" i="1" s="1"/>
  <c r="G66" i="1"/>
  <c r="AI66" i="1"/>
  <c r="H67" i="1"/>
  <c r="G67" i="1"/>
  <c r="AI67" i="1"/>
  <c r="G68" i="1"/>
  <c r="AI68" i="1"/>
  <c r="H68" i="1"/>
  <c r="G40" i="1"/>
  <c r="H45" i="1"/>
  <c r="G48" i="1"/>
  <c r="H60" i="1"/>
  <c r="AI63" i="1"/>
  <c r="H63" i="1"/>
  <c r="AW63" i="1" s="1"/>
  <c r="AV68" i="1"/>
  <c r="AX68" i="1" s="1"/>
  <c r="E52" i="4" s="1"/>
  <c r="Q68" i="1"/>
  <c r="AV73" i="1"/>
  <c r="AX73" i="1" s="1"/>
  <c r="E57" i="4" s="1"/>
  <c r="Q73" i="1"/>
  <c r="Y76" i="1"/>
  <c r="H59" i="1"/>
  <c r="L59" i="1" s="1"/>
  <c r="G59" i="1"/>
  <c r="H62" i="1"/>
  <c r="G62" i="1"/>
  <c r="AI62" i="1"/>
  <c r="AV65" i="1"/>
  <c r="AX65" i="1" s="1"/>
  <c r="E49" i="4" s="1"/>
  <c r="Q65" i="1"/>
  <c r="AV66" i="1"/>
  <c r="AX66" i="1" s="1"/>
  <c r="E50" i="4" s="1"/>
  <c r="Q66" i="1"/>
  <c r="Q67" i="1"/>
  <c r="AV67" i="1"/>
  <c r="AX67" i="1" s="1"/>
  <c r="E51" i="4" s="1"/>
  <c r="AI69" i="1"/>
  <c r="AI77" i="1"/>
  <c r="G69" i="1"/>
  <c r="G77" i="1"/>
  <c r="AI70" i="1"/>
  <c r="AI78" i="1"/>
  <c r="AI57" i="1"/>
  <c r="Q64" i="1"/>
  <c r="AI65" i="1"/>
  <c r="G70" i="1"/>
  <c r="AI73" i="1"/>
  <c r="G78" i="1"/>
  <c r="G57" i="1"/>
  <c r="G65" i="1"/>
  <c r="H70" i="1"/>
  <c r="G73" i="1"/>
  <c r="AI76" i="1"/>
  <c r="H78" i="1"/>
  <c r="AW78" i="1" s="1"/>
  <c r="L55" i="1" l="1"/>
  <c r="AV29" i="1"/>
  <c r="AX29" i="1" s="1"/>
  <c r="AV77" i="1"/>
  <c r="AX77" i="1" s="1"/>
  <c r="E61" i="4" s="1"/>
  <c r="I55" i="1"/>
  <c r="Q76" i="1"/>
  <c r="L17" i="1"/>
  <c r="Q57" i="1"/>
  <c r="AV52" i="1"/>
  <c r="AX52" i="1" s="1"/>
  <c r="E35" i="4" s="1"/>
  <c r="Q47" i="1"/>
  <c r="R47" i="1" s="1"/>
  <c r="S47" i="1" s="1"/>
  <c r="Q71" i="1"/>
  <c r="AV48" i="1"/>
  <c r="AX48" i="1" s="1"/>
  <c r="AV38" i="1"/>
  <c r="AZ38" i="1"/>
  <c r="F20" i="4" s="1"/>
  <c r="Q23" i="1"/>
  <c r="R23" i="1" s="1"/>
  <c r="S23" i="1" s="1"/>
  <c r="O23" i="1" s="1"/>
  <c r="M23" i="1" s="1"/>
  <c r="P23" i="1" s="1"/>
  <c r="J23" i="1" s="1"/>
  <c r="K23" i="1" s="1"/>
  <c r="I77" i="1"/>
  <c r="I39" i="1"/>
  <c r="L26" i="1"/>
  <c r="L33" i="1"/>
  <c r="I54" i="1"/>
  <c r="L76" i="1"/>
  <c r="AZ20" i="1"/>
  <c r="F2" i="4" s="1"/>
  <c r="AX20" i="1"/>
  <c r="E2" i="4" s="1"/>
  <c r="AX55" i="1"/>
  <c r="E38" i="4" s="1"/>
  <c r="AZ55" i="1"/>
  <c r="F38" i="4" s="1"/>
  <c r="I17" i="1"/>
  <c r="Q19" i="1"/>
  <c r="R19" i="1" s="1"/>
  <c r="S19" i="1" s="1"/>
  <c r="AV19" i="1"/>
  <c r="AX19" i="1" s="1"/>
  <c r="AZ63" i="1"/>
  <c r="Q34" i="1"/>
  <c r="Q21" i="1"/>
  <c r="R21" i="1" s="1"/>
  <c r="S21" i="1" s="1"/>
  <c r="O21" i="1" s="1"/>
  <c r="M21" i="1" s="1"/>
  <c r="P21" i="1" s="1"/>
  <c r="AZ78" i="1"/>
  <c r="AX38" i="1"/>
  <c r="E20" i="4" s="1"/>
  <c r="AZ34" i="1"/>
  <c r="L53" i="1"/>
  <c r="AW53" i="1"/>
  <c r="AV26" i="1"/>
  <c r="AX26" i="1" s="1"/>
  <c r="E8" i="4" s="1"/>
  <c r="AV18" i="1"/>
  <c r="AX18" i="1" s="1"/>
  <c r="L78" i="1"/>
  <c r="Q78" i="1"/>
  <c r="AV75" i="1"/>
  <c r="AX75" i="1" s="1"/>
  <c r="E59" i="4" s="1"/>
  <c r="Q55" i="1"/>
  <c r="I42" i="1"/>
  <c r="Q72" i="1"/>
  <c r="Q69" i="1"/>
  <c r="R69" i="1" s="1"/>
  <c r="S69" i="1" s="1"/>
  <c r="O69" i="1" s="1"/>
  <c r="M69" i="1" s="1"/>
  <c r="P69" i="1" s="1"/>
  <c r="J69" i="1" s="1"/>
  <c r="K69" i="1" s="1"/>
  <c r="B53" i="4" s="1"/>
  <c r="I53" i="1"/>
  <c r="Q74" i="1"/>
  <c r="Q44" i="1"/>
  <c r="R44" i="1" s="1"/>
  <c r="S44" i="1" s="1"/>
  <c r="Q51" i="1"/>
  <c r="R51" i="1" s="1"/>
  <c r="S51" i="1" s="1"/>
  <c r="O51" i="1" s="1"/>
  <c r="M51" i="1" s="1"/>
  <c r="P51" i="1" s="1"/>
  <c r="Q30" i="1"/>
  <c r="Q39" i="1"/>
  <c r="Q20" i="1"/>
  <c r="R20" i="1" s="1"/>
  <c r="S20" i="1" s="1"/>
  <c r="O20" i="1" s="1"/>
  <c r="M20" i="1" s="1"/>
  <c r="P20" i="1" s="1"/>
  <c r="J20" i="1" s="1"/>
  <c r="K20" i="1" s="1"/>
  <c r="R24" i="1"/>
  <c r="S24" i="1" s="1"/>
  <c r="AA24" i="1" s="1"/>
  <c r="AV24" i="1"/>
  <c r="AX24" i="1" s="1"/>
  <c r="E6" i="4" s="1"/>
  <c r="AW68" i="1"/>
  <c r="AZ68" i="1" s="1"/>
  <c r="F52" i="4" s="1"/>
  <c r="A52" i="4"/>
  <c r="AW46" i="1"/>
  <c r="AZ46" i="1" s="1"/>
  <c r="F28" i="4" s="1"/>
  <c r="A28" i="4"/>
  <c r="AW41" i="1"/>
  <c r="AZ41" i="1" s="1"/>
  <c r="F23" i="4" s="1"/>
  <c r="A23" i="4"/>
  <c r="AW56" i="1"/>
  <c r="AZ56" i="1" s="1"/>
  <c r="F39" i="4" s="1"/>
  <c r="A39" i="4"/>
  <c r="AW30" i="1"/>
  <c r="AZ30" i="1" s="1"/>
  <c r="F12" i="4" s="1"/>
  <c r="A12" i="4"/>
  <c r="AW23" i="1"/>
  <c r="AZ23" i="1" s="1"/>
  <c r="F5" i="4" s="1"/>
  <c r="A5" i="4"/>
  <c r="A12" i="3"/>
  <c r="F3" i="3"/>
  <c r="D3" i="3"/>
  <c r="AW76" i="1"/>
  <c r="AZ76" i="1" s="1"/>
  <c r="F60" i="4" s="1"/>
  <c r="A60" i="4"/>
  <c r="Q50" i="1"/>
  <c r="R50" i="1" s="1"/>
  <c r="S50" i="1" s="1"/>
  <c r="Z50" i="1" s="1"/>
  <c r="AV50" i="1"/>
  <c r="AX50" i="1" s="1"/>
  <c r="E33" i="4" s="1"/>
  <c r="AV54" i="1"/>
  <c r="AX54" i="1" s="1"/>
  <c r="E37" i="4" s="1"/>
  <c r="Q54" i="1"/>
  <c r="R54" i="1" s="1"/>
  <c r="S54" i="1" s="1"/>
  <c r="T54" i="1" s="1"/>
  <c r="X54" i="1" s="1"/>
  <c r="A40" i="4"/>
  <c r="AW57" i="1"/>
  <c r="AZ57" i="1" s="1"/>
  <c r="F40" i="4" s="1"/>
  <c r="AW67" i="1"/>
  <c r="AZ67" i="1" s="1"/>
  <c r="F51" i="4" s="1"/>
  <c r="A51" i="4"/>
  <c r="AZ54" i="1"/>
  <c r="F37" i="4" s="1"/>
  <c r="AW71" i="1"/>
  <c r="AZ71" i="1" s="1"/>
  <c r="F55" i="4" s="1"/>
  <c r="A55" i="4"/>
  <c r="L47" i="1"/>
  <c r="AW43" i="1"/>
  <c r="AZ43" i="1" s="1"/>
  <c r="F25" i="4" s="1"/>
  <c r="A25" i="4"/>
  <c r="AW26" i="1"/>
  <c r="A8" i="4"/>
  <c r="A8" i="3"/>
  <c r="AW36" i="1"/>
  <c r="AZ36" i="1" s="1"/>
  <c r="F18" i="4" s="1"/>
  <c r="A18" i="4"/>
  <c r="A10" i="3"/>
  <c r="A2" i="3"/>
  <c r="AW31" i="1"/>
  <c r="AZ31" i="1" s="1"/>
  <c r="F13" i="4" s="1"/>
  <c r="A13" i="4"/>
  <c r="L30" i="1"/>
  <c r="I23" i="1"/>
  <c r="A5" i="3"/>
  <c r="A4" i="3"/>
  <c r="Q42" i="1"/>
  <c r="AV42" i="1"/>
  <c r="AX42" i="1" s="1"/>
  <c r="E24" i="4" s="1"/>
  <c r="AV37" i="1"/>
  <c r="AX37" i="1" s="1"/>
  <c r="Q37" i="1"/>
  <c r="AW25" i="1"/>
  <c r="AZ25" i="1" s="1"/>
  <c r="F7" i="4" s="1"/>
  <c r="A7" i="4"/>
  <c r="A6" i="3"/>
  <c r="AW59" i="1"/>
  <c r="A42" i="4"/>
  <c r="AW75" i="1"/>
  <c r="AZ75" i="1" s="1"/>
  <c r="F59" i="4" s="1"/>
  <c r="A59" i="4"/>
  <c r="AW44" i="1"/>
  <c r="AZ44" i="1" s="1"/>
  <c r="F26" i="4" s="1"/>
  <c r="A26" i="4"/>
  <c r="AW72" i="1"/>
  <c r="AZ72" i="1" s="1"/>
  <c r="F56" i="4" s="1"/>
  <c r="A56" i="4"/>
  <c r="L64" i="1"/>
  <c r="AW51" i="1"/>
  <c r="AZ51" i="1" s="1"/>
  <c r="F34" i="4" s="1"/>
  <c r="A34" i="4"/>
  <c r="I24" i="1"/>
  <c r="A6" i="4"/>
  <c r="AW29" i="1"/>
  <c r="AZ29" i="1" s="1"/>
  <c r="F11" i="4" s="1"/>
  <c r="A11" i="4"/>
  <c r="I49" i="1"/>
  <c r="AW28" i="1"/>
  <c r="AZ28" i="1" s="1"/>
  <c r="F10" i="4" s="1"/>
  <c r="A10" i="4"/>
  <c r="I35" i="1"/>
  <c r="AZ33" i="1"/>
  <c r="I31" i="1"/>
  <c r="L23" i="1"/>
  <c r="Q22" i="1"/>
  <c r="R22" i="1" s="1"/>
  <c r="S22" i="1" s="1"/>
  <c r="AW69" i="1"/>
  <c r="AZ69" i="1" s="1"/>
  <c r="F53" i="4" s="1"/>
  <c r="A53" i="4"/>
  <c r="I57" i="1"/>
  <c r="I25" i="1"/>
  <c r="J25" i="1" s="1"/>
  <c r="K25" i="1" s="1"/>
  <c r="A14" i="3"/>
  <c r="AW60" i="1"/>
  <c r="A43" i="4"/>
  <c r="AW66" i="1"/>
  <c r="AZ66" i="1" s="1"/>
  <c r="F50" i="4" s="1"/>
  <c r="A50" i="4"/>
  <c r="AW70" i="1"/>
  <c r="AZ70" i="1" s="1"/>
  <c r="F54" i="4" s="1"/>
  <c r="A54" i="4"/>
  <c r="AW62" i="1"/>
  <c r="AZ62" i="1" s="1"/>
  <c r="F45" i="4" s="1"/>
  <c r="A45" i="4"/>
  <c r="L70" i="1"/>
  <c r="AW45" i="1"/>
  <c r="AZ45" i="1" s="1"/>
  <c r="F27" i="4" s="1"/>
  <c r="A27" i="4"/>
  <c r="AW74" i="1"/>
  <c r="AZ74" i="1" s="1"/>
  <c r="F58" i="4" s="1"/>
  <c r="A58" i="4"/>
  <c r="AW47" i="1"/>
  <c r="AZ47" i="1" s="1"/>
  <c r="F29" i="4" s="1"/>
  <c r="A29" i="4"/>
  <c r="AW52" i="1"/>
  <c r="AZ52" i="1" s="1"/>
  <c r="F35" i="4" s="1"/>
  <c r="A35" i="4"/>
  <c r="AX76" i="1"/>
  <c r="E60" i="4" s="1"/>
  <c r="I72" i="1"/>
  <c r="I27" i="1"/>
  <c r="A9" i="4"/>
  <c r="I43" i="1"/>
  <c r="AW50" i="1"/>
  <c r="AZ50" i="1" s="1"/>
  <c r="F33" i="4" s="1"/>
  <c r="A33" i="4"/>
  <c r="I34" i="1"/>
  <c r="I28" i="1"/>
  <c r="AW22" i="1"/>
  <c r="AZ22" i="1" s="1"/>
  <c r="F4" i="4" s="1"/>
  <c r="A4" i="4"/>
  <c r="A7" i="3"/>
  <c r="L31" i="1"/>
  <c r="D11" i="3"/>
  <c r="F11" i="3"/>
  <c r="A9" i="3"/>
  <c r="A13" i="3"/>
  <c r="AV40" i="1"/>
  <c r="AX40" i="1" s="1"/>
  <c r="E22" i="4" s="1"/>
  <c r="Q40" i="1"/>
  <c r="Q59" i="1"/>
  <c r="AV59" i="1"/>
  <c r="AX59" i="1" s="1"/>
  <c r="E42" i="4" s="1"/>
  <c r="L69" i="1"/>
  <c r="L57" i="1"/>
  <c r="L54" i="1"/>
  <c r="A37" i="4"/>
  <c r="AW77" i="1"/>
  <c r="AZ77" i="1" s="1"/>
  <c r="F61" i="4" s="1"/>
  <c r="A61" i="4"/>
  <c r="L39" i="1"/>
  <c r="A21" i="4"/>
  <c r="T24" i="1"/>
  <c r="X24" i="1" s="1"/>
  <c r="Z24" i="1"/>
  <c r="T38" i="1"/>
  <c r="X38" i="1" s="1"/>
  <c r="AA38" i="1"/>
  <c r="Z38" i="1"/>
  <c r="I45" i="1"/>
  <c r="Y37" i="1"/>
  <c r="R46" i="1"/>
  <c r="S46" i="1" s="1"/>
  <c r="O46" i="1" s="1"/>
  <c r="M46" i="1" s="1"/>
  <c r="P46" i="1" s="1"/>
  <c r="L36" i="1"/>
  <c r="R34" i="1"/>
  <c r="S34" i="1" s="1"/>
  <c r="R30" i="1"/>
  <c r="S30" i="1" s="1"/>
  <c r="Y21" i="1"/>
  <c r="Q17" i="1"/>
  <c r="AV17" i="1"/>
  <c r="R26" i="1"/>
  <c r="S26" i="1" s="1"/>
  <c r="O26" i="1" s="1"/>
  <c r="M26" i="1" s="1"/>
  <c r="P26" i="1" s="1"/>
  <c r="J26" i="1" s="1"/>
  <c r="K26" i="1" s="1"/>
  <c r="Y18" i="1"/>
  <c r="R78" i="1"/>
  <c r="S78" i="1" s="1"/>
  <c r="O78" i="1" s="1"/>
  <c r="M78" i="1" s="1"/>
  <c r="P78" i="1" s="1"/>
  <c r="Y60" i="1"/>
  <c r="Y61" i="1"/>
  <c r="AV60" i="1"/>
  <c r="AX60" i="1" s="1"/>
  <c r="E43" i="4" s="1"/>
  <c r="Q60" i="1"/>
  <c r="AW58" i="1"/>
  <c r="AZ58" i="1" s="1"/>
  <c r="F41" i="4" s="1"/>
  <c r="I58" i="1"/>
  <c r="I44" i="1"/>
  <c r="R70" i="1"/>
  <c r="S70" i="1" s="1"/>
  <c r="O70" i="1" s="1"/>
  <c r="M70" i="1" s="1"/>
  <c r="P70" i="1" s="1"/>
  <c r="Y68" i="1"/>
  <c r="R77" i="1"/>
  <c r="S77" i="1" s="1"/>
  <c r="L60" i="1"/>
  <c r="L45" i="1"/>
  <c r="Y72" i="1"/>
  <c r="Y42" i="1"/>
  <c r="R58" i="1"/>
  <c r="S58" i="1" s="1"/>
  <c r="Y35" i="1"/>
  <c r="Y50" i="1"/>
  <c r="O50" i="1"/>
  <c r="M50" i="1" s="1"/>
  <c r="P50" i="1" s="1"/>
  <c r="J50" i="1" s="1"/>
  <c r="K50" i="1" s="1"/>
  <c r="B33" i="4" s="1"/>
  <c r="L37" i="1"/>
  <c r="AW37" i="1"/>
  <c r="AZ37" i="1" s="1"/>
  <c r="F19" i="4" s="1"/>
  <c r="I37" i="1"/>
  <c r="Y43" i="1"/>
  <c r="Y36" i="1"/>
  <c r="L21" i="1"/>
  <c r="AW21" i="1"/>
  <c r="AZ21" i="1" s="1"/>
  <c r="F3" i="4" s="1"/>
  <c r="R33" i="1"/>
  <c r="S33" i="1" s="1"/>
  <c r="R39" i="1"/>
  <c r="S39" i="1" s="1"/>
  <c r="R73" i="1"/>
  <c r="S73" i="1" s="1"/>
  <c r="O73" i="1" s="1"/>
  <c r="M73" i="1" s="1"/>
  <c r="P73" i="1" s="1"/>
  <c r="J73" i="1" s="1"/>
  <c r="K73" i="1" s="1"/>
  <c r="B57" i="4" s="1"/>
  <c r="R62" i="1"/>
  <c r="S62" i="1" s="1"/>
  <c r="R67" i="1"/>
  <c r="S67" i="1" s="1"/>
  <c r="O67" i="1" s="1"/>
  <c r="M67" i="1" s="1"/>
  <c r="P67" i="1" s="1"/>
  <c r="Y53" i="1"/>
  <c r="Y70" i="1"/>
  <c r="R65" i="1"/>
  <c r="S65" i="1" s="1"/>
  <c r="O65" i="1" s="1"/>
  <c r="M65" i="1" s="1"/>
  <c r="P65" i="1" s="1"/>
  <c r="J65" i="1" s="1"/>
  <c r="K65" i="1" s="1"/>
  <c r="B49" i="4" s="1"/>
  <c r="Y59" i="1"/>
  <c r="R75" i="1"/>
  <c r="S75" i="1" s="1"/>
  <c r="O75" i="1" s="1"/>
  <c r="M75" i="1" s="1"/>
  <c r="P75" i="1" s="1"/>
  <c r="J75" i="1" s="1"/>
  <c r="K75" i="1" s="1"/>
  <c r="B59" i="4" s="1"/>
  <c r="Y66" i="1"/>
  <c r="Y74" i="1"/>
  <c r="R61" i="1"/>
  <c r="S61" i="1" s="1"/>
  <c r="O61" i="1" s="1"/>
  <c r="M61" i="1" s="1"/>
  <c r="P61" i="1" s="1"/>
  <c r="J61" i="1" s="1"/>
  <c r="K61" i="1" s="1"/>
  <c r="B44" i="4" s="1"/>
  <c r="R63" i="1"/>
  <c r="S63" i="1" s="1"/>
  <c r="Y73" i="1"/>
  <c r="R74" i="1"/>
  <c r="S74" i="1" s="1"/>
  <c r="I63" i="1"/>
  <c r="Y40" i="1"/>
  <c r="L58" i="1"/>
  <c r="R49" i="1"/>
  <c r="S49" i="1" s="1"/>
  <c r="R64" i="1"/>
  <c r="S64" i="1" s="1"/>
  <c r="Y77" i="1"/>
  <c r="L62" i="1"/>
  <c r="I59" i="1"/>
  <c r="L63" i="1"/>
  <c r="L67" i="1"/>
  <c r="I66" i="1"/>
  <c r="R56" i="1"/>
  <c r="S56" i="1" s="1"/>
  <c r="O56" i="1" s="1"/>
  <c r="M56" i="1" s="1"/>
  <c r="P56" i="1" s="1"/>
  <c r="L75" i="1"/>
  <c r="I74" i="1"/>
  <c r="R57" i="1"/>
  <c r="S57" i="1" s="1"/>
  <c r="O57" i="1" s="1"/>
  <c r="M57" i="1" s="1"/>
  <c r="P57" i="1" s="1"/>
  <c r="J57" i="1" s="1"/>
  <c r="K57" i="1" s="1"/>
  <c r="B40" i="4" s="1"/>
  <c r="Y47" i="1"/>
  <c r="Y44" i="1"/>
  <c r="L52" i="1"/>
  <c r="L42" i="1"/>
  <c r="AW42" i="1"/>
  <c r="AZ42" i="1" s="1"/>
  <c r="F24" i="4" s="1"/>
  <c r="AW32" i="1"/>
  <c r="AZ32" i="1" s="1"/>
  <c r="F14" i="4" s="1"/>
  <c r="L32" i="1"/>
  <c r="R40" i="1"/>
  <c r="S40" i="1" s="1"/>
  <c r="O40" i="1" s="1"/>
  <c r="M40" i="1" s="1"/>
  <c r="P40" i="1" s="1"/>
  <c r="J40" i="1" s="1"/>
  <c r="K40" i="1" s="1"/>
  <c r="Y56" i="1"/>
  <c r="R37" i="1"/>
  <c r="S37" i="1" s="1"/>
  <c r="O37" i="1" s="1"/>
  <c r="M37" i="1" s="1"/>
  <c r="P37" i="1" s="1"/>
  <c r="J37" i="1" s="1"/>
  <c r="K37" i="1" s="1"/>
  <c r="L29" i="1"/>
  <c r="I29" i="1"/>
  <c r="R29" i="1"/>
  <c r="S29" i="1" s="1"/>
  <c r="O29" i="1" s="1"/>
  <c r="M29" i="1" s="1"/>
  <c r="P29" i="1" s="1"/>
  <c r="J29" i="1" s="1"/>
  <c r="K29" i="1" s="1"/>
  <c r="I21" i="1"/>
  <c r="B5" i="3"/>
  <c r="I18" i="1"/>
  <c r="R18" i="1"/>
  <c r="S18" i="1" s="1"/>
  <c r="B15" i="3"/>
  <c r="L18" i="1"/>
  <c r="R71" i="1"/>
  <c r="S71" i="1" s="1"/>
  <c r="O71" i="1" s="1"/>
  <c r="M71" i="1" s="1"/>
  <c r="P71" i="1" s="1"/>
  <c r="R43" i="1"/>
  <c r="S43" i="1" s="1"/>
  <c r="Y27" i="1"/>
  <c r="Y34" i="1"/>
  <c r="Y28" i="1"/>
  <c r="Y57" i="1"/>
  <c r="Y62" i="1"/>
  <c r="Y67" i="1"/>
  <c r="Y75" i="1"/>
  <c r="R59" i="1"/>
  <c r="S59" i="1" s="1"/>
  <c r="I78" i="1"/>
  <c r="Y71" i="1"/>
  <c r="R76" i="1"/>
  <c r="S76" i="1" s="1"/>
  <c r="Y46" i="1"/>
  <c r="I51" i="1"/>
  <c r="AW35" i="1"/>
  <c r="AZ35" i="1" s="1"/>
  <c r="F17" i="4" s="1"/>
  <c r="L35" i="1"/>
  <c r="I41" i="1"/>
  <c r="AW24" i="1"/>
  <c r="AZ24" i="1" s="1"/>
  <c r="F6" i="4" s="1"/>
  <c r="L24" i="1"/>
  <c r="R48" i="1"/>
  <c r="S48" i="1" s="1"/>
  <c r="L56" i="1"/>
  <c r="R45" i="1"/>
  <c r="S45" i="1" s="1"/>
  <c r="O45" i="1" s="1"/>
  <c r="M45" i="1" s="1"/>
  <c r="P45" i="1" s="1"/>
  <c r="Y20" i="1"/>
  <c r="B2" i="3"/>
  <c r="R41" i="1"/>
  <c r="S41" i="1" s="1"/>
  <c r="O41" i="1" s="1"/>
  <c r="M41" i="1" s="1"/>
  <c r="P41" i="1" s="1"/>
  <c r="R27" i="1"/>
  <c r="S27" i="1" s="1"/>
  <c r="B10" i="3"/>
  <c r="O30" i="1"/>
  <c r="M30" i="1" s="1"/>
  <c r="P30" i="1" s="1"/>
  <c r="J30" i="1" s="1"/>
  <c r="K30" i="1" s="1"/>
  <c r="Y30" i="1"/>
  <c r="T25" i="1"/>
  <c r="X25" i="1" s="1"/>
  <c r="AA25" i="1"/>
  <c r="Z25" i="1"/>
  <c r="Y78" i="1"/>
  <c r="L51" i="1"/>
  <c r="L41" i="1"/>
  <c r="L44" i="1"/>
  <c r="Y26" i="1"/>
  <c r="R32" i="1"/>
  <c r="S32" i="1" s="1"/>
  <c r="R66" i="1"/>
  <c r="S66" i="1" s="1"/>
  <c r="O66" i="1" s="1"/>
  <c r="M66" i="1" s="1"/>
  <c r="P66" i="1" s="1"/>
  <c r="I62" i="1"/>
  <c r="R68" i="1"/>
  <c r="S68" i="1" s="1"/>
  <c r="I68" i="1"/>
  <c r="I67" i="1"/>
  <c r="I75" i="1"/>
  <c r="AZ65" i="1"/>
  <c r="F49" i="4" s="1"/>
  <c r="AZ73" i="1"/>
  <c r="F57" i="4" s="1"/>
  <c r="I71" i="1"/>
  <c r="I70" i="1"/>
  <c r="AZ61" i="1"/>
  <c r="F44" i="4" s="1"/>
  <c r="I46" i="1"/>
  <c r="AW27" i="1"/>
  <c r="AZ27" i="1" s="1"/>
  <c r="F9" i="4" s="1"/>
  <c r="L27" i="1"/>
  <c r="Y32" i="1"/>
  <c r="R31" i="1"/>
  <c r="S31" i="1" s="1"/>
  <c r="I56" i="1"/>
  <c r="L49" i="1"/>
  <c r="R35" i="1"/>
  <c r="S35" i="1" s="1"/>
  <c r="O35" i="1" s="1"/>
  <c r="M35" i="1" s="1"/>
  <c r="P35" i="1" s="1"/>
  <c r="L28" i="1"/>
  <c r="Y19" i="1"/>
  <c r="B7" i="3"/>
  <c r="Y31" i="1"/>
  <c r="Y65" i="1"/>
  <c r="Y24" i="1"/>
  <c r="O24" i="1"/>
  <c r="M24" i="1" s="1"/>
  <c r="P24" i="1" s="1"/>
  <c r="J24" i="1" s="1"/>
  <c r="K24" i="1" s="1"/>
  <c r="Y49" i="1"/>
  <c r="O49" i="1"/>
  <c r="M49" i="1" s="1"/>
  <c r="P49" i="1" s="1"/>
  <c r="J49" i="1" s="1"/>
  <c r="K49" i="1" s="1"/>
  <c r="R36" i="1"/>
  <c r="S36" i="1" s="1"/>
  <c r="Y69" i="1"/>
  <c r="Y41" i="1"/>
  <c r="R53" i="1"/>
  <c r="S53" i="1" s="1"/>
  <c r="R55" i="1"/>
  <c r="S55" i="1" s="1"/>
  <c r="Y22" i="1"/>
  <c r="R72" i="1"/>
  <c r="S72" i="1" s="1"/>
  <c r="O72" i="1" s="1"/>
  <c r="M72" i="1" s="1"/>
  <c r="P72" i="1" s="1"/>
  <c r="I60" i="1"/>
  <c r="Y48" i="1"/>
  <c r="L68" i="1"/>
  <c r="Y45" i="1"/>
  <c r="Y64" i="1"/>
  <c r="O64" i="1"/>
  <c r="M64" i="1" s="1"/>
  <c r="P64" i="1" s="1"/>
  <c r="AA54" i="1"/>
  <c r="Y52" i="1"/>
  <c r="L72" i="1"/>
  <c r="L71" i="1"/>
  <c r="I64" i="1"/>
  <c r="L46" i="1"/>
  <c r="Y38" i="1"/>
  <c r="O38" i="1"/>
  <c r="M38" i="1" s="1"/>
  <c r="P38" i="1" s="1"/>
  <c r="J38" i="1" s="1"/>
  <c r="K38" i="1" s="1"/>
  <c r="Y51" i="1"/>
  <c r="L50" i="1"/>
  <c r="R52" i="1"/>
  <c r="S52" i="1" s="1"/>
  <c r="O52" i="1" s="1"/>
  <c r="M52" i="1" s="1"/>
  <c r="P52" i="1" s="1"/>
  <c r="J52" i="1" s="1"/>
  <c r="K52" i="1" s="1"/>
  <c r="B35" i="4" s="1"/>
  <c r="L43" i="1"/>
  <c r="Y29" i="1"/>
  <c r="R42" i="1"/>
  <c r="S42" i="1" s="1"/>
  <c r="AZ53" i="1"/>
  <c r="F36" i="4" s="1"/>
  <c r="AZ48" i="1"/>
  <c r="AW19" i="1"/>
  <c r="L19" i="1"/>
  <c r="B3" i="3"/>
  <c r="I36" i="1"/>
  <c r="I32" i="1"/>
  <c r="Y23" i="1"/>
  <c r="R28" i="1"/>
  <c r="S28" i="1" s="1"/>
  <c r="L34" i="1"/>
  <c r="I22" i="1"/>
  <c r="AZ60" i="1" l="1"/>
  <c r="F43" i="4" s="1"/>
  <c r="AZ19" i="1"/>
  <c r="J41" i="1"/>
  <c r="K41" i="1" s="1"/>
  <c r="J45" i="1"/>
  <c r="K45" i="1" s="1"/>
  <c r="AA50" i="1"/>
  <c r="AB50" i="1" s="1"/>
  <c r="J72" i="1"/>
  <c r="K72" i="1" s="1"/>
  <c r="B56" i="4" s="1"/>
  <c r="T50" i="1"/>
  <c r="X50" i="1" s="1"/>
  <c r="AZ18" i="1"/>
  <c r="J51" i="1"/>
  <c r="K51" i="1" s="1"/>
  <c r="B34" i="4" s="1"/>
  <c r="J35" i="1"/>
  <c r="K35" i="1" s="1"/>
  <c r="J21" i="1"/>
  <c r="K21" i="1" s="1"/>
  <c r="B18" i="4" s="1"/>
  <c r="O19" i="1"/>
  <c r="M19" i="1" s="1"/>
  <c r="P19" i="1" s="1"/>
  <c r="J19" i="1" s="1"/>
  <c r="K19" i="1" s="1"/>
  <c r="AA19" i="1"/>
  <c r="AB19" i="1" s="1"/>
  <c r="Z19" i="1"/>
  <c r="T19" i="1"/>
  <c r="X19" i="1" s="1"/>
  <c r="AZ26" i="1"/>
  <c r="F8" i="4" s="1"/>
  <c r="B22" i="4"/>
  <c r="B7" i="4"/>
  <c r="T22" i="1"/>
  <c r="X22" i="1" s="1"/>
  <c r="O22" i="1"/>
  <c r="M22" i="1" s="1"/>
  <c r="P22" i="1" s="1"/>
  <c r="J22" i="1" s="1"/>
  <c r="K22" i="1" s="1"/>
  <c r="AA22" i="1"/>
  <c r="Z22" i="1"/>
  <c r="AB22" i="1" s="1"/>
  <c r="D4" i="3"/>
  <c r="F4" i="3"/>
  <c r="Z54" i="1"/>
  <c r="AB54" i="1" s="1"/>
  <c r="O54" i="1"/>
  <c r="M54" i="1" s="1"/>
  <c r="P54" i="1" s="1"/>
  <c r="J54" i="1" s="1"/>
  <c r="K54" i="1" s="1"/>
  <c r="B37" i="4" s="1"/>
  <c r="B6" i="4"/>
  <c r="B21" i="4"/>
  <c r="D13" i="3"/>
  <c r="F13" i="3"/>
  <c r="D2" i="3"/>
  <c r="F2" i="3"/>
  <c r="D15" i="3"/>
  <c r="F15" i="3"/>
  <c r="F14" i="3"/>
  <c r="D14" i="3"/>
  <c r="F5" i="3"/>
  <c r="D5" i="3"/>
  <c r="F7" i="3"/>
  <c r="D7" i="3"/>
  <c r="F12" i="3"/>
  <c r="D12" i="3"/>
  <c r="B26" i="4"/>
  <c r="B11" i="4"/>
  <c r="D9" i="3"/>
  <c r="F9" i="3"/>
  <c r="J64" i="1"/>
  <c r="K64" i="1" s="1"/>
  <c r="B8" i="4"/>
  <c r="B23" i="4"/>
  <c r="B27" i="4"/>
  <c r="B12" i="4"/>
  <c r="AZ59" i="1"/>
  <c r="F42" i="4" s="1"/>
  <c r="F10" i="3"/>
  <c r="D10" i="3"/>
  <c r="D8" i="3"/>
  <c r="F8" i="3"/>
  <c r="B20" i="4"/>
  <c r="B5" i="4"/>
  <c r="B17" i="4"/>
  <c r="B2" i="4"/>
  <c r="D6" i="3"/>
  <c r="F6" i="3"/>
  <c r="AZ40" i="1"/>
  <c r="F22" i="4" s="1"/>
  <c r="T32" i="1"/>
  <c r="X32" i="1" s="1"/>
  <c r="AA32" i="1"/>
  <c r="Z32" i="1"/>
  <c r="AA47" i="1"/>
  <c r="T47" i="1"/>
  <c r="X47" i="1" s="1"/>
  <c r="Z47" i="1"/>
  <c r="O47" i="1"/>
  <c r="M47" i="1" s="1"/>
  <c r="P47" i="1" s="1"/>
  <c r="J47" i="1" s="1"/>
  <c r="K47" i="1" s="1"/>
  <c r="AA64" i="1"/>
  <c r="T64" i="1"/>
  <c r="X64" i="1" s="1"/>
  <c r="Z64" i="1"/>
  <c r="T65" i="1"/>
  <c r="X65" i="1" s="1"/>
  <c r="AA65" i="1"/>
  <c r="Z65" i="1"/>
  <c r="T62" i="1"/>
  <c r="X62" i="1" s="1"/>
  <c r="AA62" i="1"/>
  <c r="Z62" i="1"/>
  <c r="T44" i="1"/>
  <c r="X44" i="1" s="1"/>
  <c r="AA44" i="1"/>
  <c r="Z44" i="1"/>
  <c r="T77" i="1"/>
  <c r="X77" i="1" s="1"/>
  <c r="AA77" i="1"/>
  <c r="Z77" i="1"/>
  <c r="T78" i="1"/>
  <c r="X78" i="1" s="1"/>
  <c r="AA78" i="1"/>
  <c r="Z78" i="1"/>
  <c r="T26" i="1"/>
  <c r="X26" i="1" s="1"/>
  <c r="AA26" i="1"/>
  <c r="Z26" i="1"/>
  <c r="T27" i="1"/>
  <c r="X27" i="1" s="1"/>
  <c r="AA27" i="1"/>
  <c r="Z27" i="1"/>
  <c r="AA59" i="1"/>
  <c r="T59" i="1"/>
  <c r="X59" i="1" s="1"/>
  <c r="Z59" i="1"/>
  <c r="O27" i="1"/>
  <c r="M27" i="1" s="1"/>
  <c r="P27" i="1" s="1"/>
  <c r="J27" i="1" s="1"/>
  <c r="K27" i="1" s="1"/>
  <c r="T18" i="1"/>
  <c r="X18" i="1" s="1"/>
  <c r="AA18" i="1"/>
  <c r="Z18" i="1"/>
  <c r="T49" i="1"/>
  <c r="X49" i="1" s="1"/>
  <c r="AA49" i="1"/>
  <c r="Z49" i="1"/>
  <c r="J66" i="1"/>
  <c r="K66" i="1" s="1"/>
  <c r="B50" i="4" s="1"/>
  <c r="T51" i="1"/>
  <c r="X51" i="1" s="1"/>
  <c r="AA51" i="1"/>
  <c r="Z51" i="1"/>
  <c r="R60" i="1"/>
  <c r="S60" i="1" s="1"/>
  <c r="T34" i="1"/>
  <c r="X34" i="1" s="1"/>
  <c r="AA34" i="1"/>
  <c r="Z34" i="1"/>
  <c r="AB24" i="1"/>
  <c r="T48" i="1"/>
  <c r="X48" i="1" s="1"/>
  <c r="AA48" i="1"/>
  <c r="Z48" i="1"/>
  <c r="J46" i="1"/>
  <c r="K46" i="1" s="1"/>
  <c r="AA29" i="1"/>
  <c r="T29" i="1"/>
  <c r="X29" i="1" s="1"/>
  <c r="Z29" i="1"/>
  <c r="J70" i="1"/>
  <c r="K70" i="1" s="1"/>
  <c r="B54" i="4" s="1"/>
  <c r="T73" i="1"/>
  <c r="X73" i="1" s="1"/>
  <c r="AA73" i="1"/>
  <c r="Z73" i="1"/>
  <c r="AA39" i="1"/>
  <c r="T39" i="1"/>
  <c r="X39" i="1" s="1"/>
  <c r="Z39" i="1"/>
  <c r="O39" i="1"/>
  <c r="M39" i="1" s="1"/>
  <c r="P39" i="1" s="1"/>
  <c r="J39" i="1" s="1"/>
  <c r="K39" i="1" s="1"/>
  <c r="T69" i="1"/>
  <c r="X69" i="1" s="1"/>
  <c r="AA69" i="1"/>
  <c r="Z69" i="1"/>
  <c r="O18" i="1"/>
  <c r="M18" i="1" s="1"/>
  <c r="P18" i="1" s="1"/>
  <c r="J18" i="1" s="1"/>
  <c r="K18" i="1" s="1"/>
  <c r="B9" i="3"/>
  <c r="T68" i="1"/>
  <c r="X68" i="1" s="1"/>
  <c r="AA68" i="1"/>
  <c r="Z68" i="1"/>
  <c r="AA36" i="1"/>
  <c r="T36" i="1"/>
  <c r="X36" i="1" s="1"/>
  <c r="Z36" i="1"/>
  <c r="AB25" i="1"/>
  <c r="B8" i="3"/>
  <c r="T43" i="1"/>
  <c r="X43" i="1" s="1"/>
  <c r="AA43" i="1"/>
  <c r="Z43" i="1"/>
  <c r="T37" i="1"/>
  <c r="X37" i="1" s="1"/>
  <c r="AA37" i="1"/>
  <c r="Z37" i="1"/>
  <c r="AA57" i="1"/>
  <c r="T57" i="1"/>
  <c r="X57" i="1" s="1"/>
  <c r="Z57" i="1"/>
  <c r="T63" i="1"/>
  <c r="X63" i="1" s="1"/>
  <c r="AA63" i="1"/>
  <c r="Z63" i="1"/>
  <c r="O63" i="1"/>
  <c r="M63" i="1" s="1"/>
  <c r="P63" i="1" s="1"/>
  <c r="J63" i="1" s="1"/>
  <c r="K63" i="1" s="1"/>
  <c r="T33" i="1"/>
  <c r="X33" i="1" s="1"/>
  <c r="AA33" i="1"/>
  <c r="Z33" i="1"/>
  <c r="O33" i="1"/>
  <c r="M33" i="1" s="1"/>
  <c r="P33" i="1" s="1"/>
  <c r="J33" i="1" s="1"/>
  <c r="K33" i="1" s="1"/>
  <c r="O68" i="1"/>
  <c r="M68" i="1" s="1"/>
  <c r="P68" i="1" s="1"/>
  <c r="J68" i="1" s="1"/>
  <c r="K68" i="1" s="1"/>
  <c r="B52" i="4" s="1"/>
  <c r="AZ17" i="1"/>
  <c r="AX17" i="1"/>
  <c r="AA42" i="1"/>
  <c r="T42" i="1"/>
  <c r="X42" i="1" s="1"/>
  <c r="Z42" i="1"/>
  <c r="T31" i="1"/>
  <c r="X31" i="1" s="1"/>
  <c r="AA31" i="1"/>
  <c r="Z31" i="1"/>
  <c r="O48" i="1"/>
  <c r="M48" i="1" s="1"/>
  <c r="P48" i="1" s="1"/>
  <c r="J48" i="1" s="1"/>
  <c r="K48" i="1" s="1"/>
  <c r="T53" i="1"/>
  <c r="X53" i="1" s="1"/>
  <c r="AA53" i="1"/>
  <c r="Z53" i="1"/>
  <c r="B4" i="3"/>
  <c r="B11" i="3"/>
  <c r="T76" i="1"/>
  <c r="X76" i="1" s="1"/>
  <c r="AA76" i="1"/>
  <c r="Z76" i="1"/>
  <c r="O76" i="1"/>
  <c r="M76" i="1" s="1"/>
  <c r="P76" i="1" s="1"/>
  <c r="J76" i="1" s="1"/>
  <c r="K76" i="1" s="1"/>
  <c r="B60" i="4" s="1"/>
  <c r="J67" i="1"/>
  <c r="K67" i="1" s="1"/>
  <c r="B51" i="4" s="1"/>
  <c r="J56" i="1"/>
  <c r="K56" i="1" s="1"/>
  <c r="B39" i="4" s="1"/>
  <c r="O53" i="1"/>
  <c r="M53" i="1" s="1"/>
  <c r="P53" i="1" s="1"/>
  <c r="J53" i="1" s="1"/>
  <c r="K53" i="1" s="1"/>
  <c r="B36" i="4" s="1"/>
  <c r="O43" i="1"/>
  <c r="M43" i="1" s="1"/>
  <c r="P43" i="1" s="1"/>
  <c r="J43" i="1" s="1"/>
  <c r="K43" i="1" s="1"/>
  <c r="T58" i="1"/>
  <c r="X58" i="1" s="1"/>
  <c r="AA58" i="1"/>
  <c r="O58" i="1"/>
  <c r="M58" i="1" s="1"/>
  <c r="P58" i="1" s="1"/>
  <c r="J58" i="1" s="1"/>
  <c r="K58" i="1" s="1"/>
  <c r="B41" i="4" s="1"/>
  <c r="Z58" i="1"/>
  <c r="T70" i="1"/>
  <c r="X70" i="1" s="1"/>
  <c r="AA70" i="1"/>
  <c r="Z70" i="1"/>
  <c r="R17" i="1"/>
  <c r="S17" i="1" s="1"/>
  <c r="T55" i="1"/>
  <c r="X55" i="1" s="1"/>
  <c r="Z55" i="1"/>
  <c r="AA55" i="1"/>
  <c r="AB55" i="1" s="1"/>
  <c r="O55" i="1"/>
  <c r="M55" i="1" s="1"/>
  <c r="P55" i="1" s="1"/>
  <c r="J55" i="1" s="1"/>
  <c r="K55" i="1" s="1"/>
  <c r="B38" i="4" s="1"/>
  <c r="T28" i="1"/>
  <c r="X28" i="1" s="1"/>
  <c r="AA28" i="1"/>
  <c r="Z28" i="1"/>
  <c r="O32" i="1"/>
  <c r="M32" i="1" s="1"/>
  <c r="P32" i="1" s="1"/>
  <c r="J32" i="1" s="1"/>
  <c r="K32" i="1" s="1"/>
  <c r="T66" i="1"/>
  <c r="X66" i="1" s="1"/>
  <c r="AA66" i="1"/>
  <c r="Z66" i="1"/>
  <c r="B13" i="3"/>
  <c r="O28" i="1"/>
  <c r="M28" i="1" s="1"/>
  <c r="P28" i="1" s="1"/>
  <c r="J28" i="1" s="1"/>
  <c r="K28" i="1" s="1"/>
  <c r="T71" i="1"/>
  <c r="X71" i="1" s="1"/>
  <c r="AA71" i="1"/>
  <c r="Z71" i="1"/>
  <c r="O77" i="1"/>
  <c r="M77" i="1" s="1"/>
  <c r="P77" i="1" s="1"/>
  <c r="J77" i="1" s="1"/>
  <c r="K77" i="1" s="1"/>
  <c r="B61" i="4" s="1"/>
  <c r="T61" i="1"/>
  <c r="X61" i="1" s="1"/>
  <c r="AA61" i="1"/>
  <c r="Z61" i="1"/>
  <c r="T75" i="1"/>
  <c r="X75" i="1" s="1"/>
  <c r="AA75" i="1"/>
  <c r="Z75" i="1"/>
  <c r="AB38" i="1"/>
  <c r="T52" i="1"/>
  <c r="X52" i="1" s="1"/>
  <c r="AA52" i="1"/>
  <c r="Z52" i="1"/>
  <c r="J78" i="1"/>
  <c r="K78" i="1" s="1"/>
  <c r="AA21" i="1"/>
  <c r="T21" i="1"/>
  <c r="X21" i="1" s="1"/>
  <c r="Z21" i="1"/>
  <c r="J71" i="1"/>
  <c r="K71" i="1" s="1"/>
  <c r="B55" i="4" s="1"/>
  <c r="T40" i="1"/>
  <c r="X40" i="1" s="1"/>
  <c r="AA40" i="1"/>
  <c r="Z40" i="1"/>
  <c r="O44" i="1"/>
  <c r="M44" i="1" s="1"/>
  <c r="P44" i="1" s="1"/>
  <c r="J44" i="1" s="1"/>
  <c r="K44" i="1" s="1"/>
  <c r="O59" i="1"/>
  <c r="M59" i="1" s="1"/>
  <c r="P59" i="1" s="1"/>
  <c r="J59" i="1" s="1"/>
  <c r="K59" i="1" s="1"/>
  <c r="B42" i="4" s="1"/>
  <c r="B6" i="3"/>
  <c r="O42" i="1"/>
  <c r="M42" i="1" s="1"/>
  <c r="P42" i="1" s="1"/>
  <c r="J42" i="1" s="1"/>
  <c r="K42" i="1" s="1"/>
  <c r="T20" i="1"/>
  <c r="X20" i="1" s="1"/>
  <c r="AA20" i="1"/>
  <c r="Z20" i="1"/>
  <c r="B14" i="3"/>
  <c r="T35" i="1"/>
  <c r="X35" i="1" s="1"/>
  <c r="AA35" i="1"/>
  <c r="Z35" i="1"/>
  <c r="B12" i="3"/>
  <c r="AA72" i="1"/>
  <c r="T72" i="1"/>
  <c r="X72" i="1" s="1"/>
  <c r="Z72" i="1"/>
  <c r="O31" i="1"/>
  <c r="M31" i="1" s="1"/>
  <c r="P31" i="1" s="1"/>
  <c r="J31" i="1" s="1"/>
  <c r="K31" i="1" s="1"/>
  <c r="T41" i="1"/>
  <c r="X41" i="1" s="1"/>
  <c r="AA41" i="1"/>
  <c r="Z41" i="1"/>
  <c r="T45" i="1"/>
  <c r="X45" i="1" s="1"/>
  <c r="AA45" i="1"/>
  <c r="Z45" i="1"/>
  <c r="O62" i="1"/>
  <c r="M62" i="1" s="1"/>
  <c r="P62" i="1" s="1"/>
  <c r="J62" i="1" s="1"/>
  <c r="K62" i="1" s="1"/>
  <c r="B45" i="4" s="1"/>
  <c r="O34" i="1"/>
  <c r="M34" i="1" s="1"/>
  <c r="P34" i="1" s="1"/>
  <c r="J34" i="1" s="1"/>
  <c r="K34" i="1" s="1"/>
  <c r="T23" i="1"/>
  <c r="X23" i="1" s="1"/>
  <c r="AA23" i="1"/>
  <c r="Z23" i="1"/>
  <c r="AA56" i="1"/>
  <c r="T56" i="1"/>
  <c r="X56" i="1" s="1"/>
  <c r="Z56" i="1"/>
  <c r="T74" i="1"/>
  <c r="X74" i="1" s="1"/>
  <c r="AA74" i="1"/>
  <c r="Z74" i="1"/>
  <c r="O74" i="1"/>
  <c r="M74" i="1" s="1"/>
  <c r="P74" i="1" s="1"/>
  <c r="J74" i="1" s="1"/>
  <c r="K74" i="1" s="1"/>
  <c r="B58" i="4" s="1"/>
  <c r="T67" i="1"/>
  <c r="X67" i="1" s="1"/>
  <c r="AA67" i="1"/>
  <c r="Z67" i="1"/>
  <c r="O36" i="1"/>
  <c r="M36" i="1" s="1"/>
  <c r="P36" i="1" s="1"/>
  <c r="J36" i="1" s="1"/>
  <c r="K36" i="1" s="1"/>
  <c r="T30" i="1"/>
  <c r="X30" i="1" s="1"/>
  <c r="AA30" i="1"/>
  <c r="Z30" i="1"/>
  <c r="T46" i="1"/>
  <c r="X46" i="1" s="1"/>
  <c r="AA46" i="1"/>
  <c r="Z46" i="1"/>
  <c r="AB65" i="1" l="1"/>
  <c r="AB18" i="1"/>
  <c r="B3" i="4"/>
  <c r="AB31" i="1"/>
  <c r="AB78" i="1"/>
  <c r="AB32" i="1"/>
  <c r="AB71" i="1"/>
  <c r="B4" i="4"/>
  <c r="B19" i="4"/>
  <c r="AB74" i="1"/>
  <c r="AB20" i="1"/>
  <c r="AB75" i="1"/>
  <c r="AB48" i="1"/>
  <c r="AB34" i="1"/>
  <c r="AB51" i="1"/>
  <c r="AB49" i="1"/>
  <c r="B24" i="4"/>
  <c r="B9" i="4"/>
  <c r="AB62" i="1"/>
  <c r="AB30" i="1"/>
  <c r="AB52" i="1"/>
  <c r="AB66" i="1"/>
  <c r="AB46" i="1"/>
  <c r="B13" i="4"/>
  <c r="B28" i="4"/>
  <c r="AB21" i="1"/>
  <c r="B25" i="4"/>
  <c r="B10" i="4"/>
  <c r="AB63" i="1"/>
  <c r="AB57" i="1"/>
  <c r="AB73" i="1"/>
  <c r="B14" i="4"/>
  <c r="B29" i="4"/>
  <c r="AB28" i="1"/>
  <c r="AB29" i="1"/>
  <c r="AB40" i="1"/>
  <c r="AB76" i="1"/>
  <c r="AB70" i="1"/>
  <c r="AB43" i="1"/>
  <c r="AB27" i="1"/>
  <c r="AB67" i="1"/>
  <c r="AB56" i="1"/>
  <c r="AB45" i="1"/>
  <c r="AB72" i="1"/>
  <c r="AB39" i="1"/>
  <c r="AB77" i="1"/>
  <c r="AB36" i="1"/>
  <c r="AB47" i="1"/>
  <c r="AB33" i="1"/>
  <c r="AB26" i="1"/>
  <c r="AB23" i="1"/>
  <c r="AB41" i="1"/>
  <c r="AB35" i="1"/>
  <c r="AB61" i="1"/>
  <c r="AB58" i="1"/>
  <c r="AB53" i="1"/>
  <c r="AB42" i="1"/>
  <c r="AB68" i="1"/>
  <c r="AB69" i="1"/>
  <c r="T60" i="1"/>
  <c r="X60" i="1" s="1"/>
  <c r="Z60" i="1"/>
  <c r="AA60" i="1"/>
  <c r="AB60" i="1" s="1"/>
  <c r="O60" i="1"/>
  <c r="M60" i="1" s="1"/>
  <c r="P60" i="1" s="1"/>
  <c r="J60" i="1" s="1"/>
  <c r="K60" i="1" s="1"/>
  <c r="B43" i="4" s="1"/>
  <c r="AB44" i="1"/>
  <c r="T17" i="1"/>
  <c r="X17" i="1" s="1"/>
  <c r="AA17" i="1"/>
  <c r="Z17" i="1"/>
  <c r="O17" i="1"/>
  <c r="M17" i="1" s="1"/>
  <c r="P17" i="1" s="1"/>
  <c r="J17" i="1" s="1"/>
  <c r="K17" i="1" s="1"/>
  <c r="AB37" i="1"/>
  <c r="AB59" i="1"/>
  <c r="AB64" i="1"/>
  <c r="AB17" i="1" l="1"/>
</calcChain>
</file>

<file path=xl/sharedStrings.xml><?xml version="1.0" encoding="utf-8"?>
<sst xmlns="http://schemas.openxmlformats.org/spreadsheetml/2006/main" count="855" uniqueCount="479">
  <si>
    <t>File opened</t>
  </si>
  <si>
    <t>2019-10-23 11:25:05</t>
  </si>
  <si>
    <t>Console s/n</t>
  </si>
  <si>
    <t>68C-571031</t>
  </si>
  <si>
    <t>Console ver</t>
  </si>
  <si>
    <t>Bluestem v.1.3.17</t>
  </si>
  <si>
    <t>Scripts ver</t>
  </si>
  <si>
    <t>2018.12  1.3.16, Nov 2018</t>
  </si>
  <si>
    <t>Head s/n</t>
  </si>
  <si>
    <t>68H-581031</t>
  </si>
  <si>
    <t>Head ver</t>
  </si>
  <si>
    <t>1.3.1</t>
  </si>
  <si>
    <t>Head cal</t>
  </si>
  <si>
    <t>{"h2obzero": "0.998502", "co2bspan2a": "0.166873", "h2obspan2": "0", "co2bspan1": "0.992994", "co2aspanconc2": "0", "h2oaspan2": "0", "tbzero": "0.368587", "h2obspan2b": "0.0675081", "h2obspan2a": "0.065909", "chamberpressurezero": "2.55456", "co2bzero": "0.89426", "h2obspan1": "1.02426", "co2aspan2a": "0.169462", "h2oaspanconc1": "12.76", "co2bspan2b": "0.165704", "h2obspanconc2": "0", "flowazero": "0.39483", "ssa_ref": "31268.7", "co2bspanconc2": "0", "flowbzero": "0.25145", "h2oaspanconc2": "0", "oxygen": "21", "co2azero": "0.881024", "flowmeterzero": "0.99631", "co2aspan2": "0", "tazero": "0.170166", "co2aspan2b": "0.168339", "h2obspanconc1": "12.76", "h2oaspan1": "1.00724", "co2aspanconc1": "1004", "h2oaspan2a": "0.0667413", "h2oazero": "0.990333", "co2bspanconc1": "1004", "co2aspan1": "0.993373", "co2bspan2": "0", "ssb_ref": "34590.2", "h2oaspan2b": "0.0672247"}</t>
  </si>
  <si>
    <t>Chamber type</t>
  </si>
  <si>
    <t>6800-01</t>
  </si>
  <si>
    <t>Chamber s/n</t>
  </si>
  <si>
    <t>MPF-551031</t>
  </si>
  <si>
    <t>Chamber rev</t>
  </si>
  <si>
    <t>0</t>
  </si>
  <si>
    <t>Chamber cal</t>
  </si>
  <si>
    <t>Fluorometer</t>
  </si>
  <si>
    <t>Flr. Version</t>
  </si>
  <si>
    <t>11:25:05</t>
  </si>
  <si>
    <t>Stability Definition:	CO2_r (Meas): Slp&lt;1.0 Per=15	H2O_r (Meas): Slp&lt;1.2 Per=15	H2O_s (Meas): Slp&lt;1.2 Per=15	CO2_s (Meas): Slp&lt;1.0 Per=15</t>
  </si>
  <si>
    <t>SysConst</t>
  </si>
  <si>
    <t>AvgTime</t>
  </si>
  <si>
    <t>4</t>
  </si>
  <si>
    <t>Oxygen</t>
  </si>
  <si>
    <t>21</t>
  </si>
  <si>
    <t>Chamber</t>
  </si>
  <si>
    <t>Const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</si>
  <si>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</si>
  <si>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</si>
  <si>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</si>
  <si>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</si>
  <si>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</si>
  <si>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</si>
  <si>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</si>
  <si>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</si>
  <si>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</si>
  <si>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</si>
  <si>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</si>
  <si>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</si>
  <si>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</si>
  <si>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</si>
  <si>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</si>
  <si>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</si>
  <si>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</si>
  <si>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</si>
  <si>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</si>
  <si>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</si>
  <si>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</si>
  <si>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</si>
  <si>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</si>
  <si>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</si>
  <si>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</si>
  <si>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</si>
  <si>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</si>
  <si>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</si>
  <si>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</si>
  <si>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</si>
  <si>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</si>
  <si>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</si>
  <si>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</si>
  <si>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</si>
  <si>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</si>
  <si>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</si>
  <si>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</si>
  <si>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</si>
  <si>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</si>
  <si>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</si>
  <si>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4.5993 149.958 473.965 672.226 857.186 1007.95 1108.03 1199.9</t>
  </si>
  <si>
    <t>Fs_true</t>
  </si>
  <si>
    <t>0.301635 98.9564 402.609 601.278 801.268 1002.82 1200.39 1401.8</t>
  </si>
  <si>
    <t>leak_wt</t>
  </si>
  <si>
    <t>Sys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</si>
  <si>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</si>
  <si>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</si>
  <si>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</si>
  <si>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</si>
  <si>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</si>
  <si>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</si>
  <si>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</si>
  <si>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</si>
  <si>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</si>
  <si>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</si>
  <si>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</si>
  <si>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</si>
  <si>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</si>
  <si>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</si>
  <si>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</si>
  <si>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</si>
  <si>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</si>
  <si>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</si>
  <si>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</si>
  <si>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</si>
  <si>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</si>
  <si>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</si>
  <si>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</si>
  <si>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</si>
  <si>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</si>
  <si>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</si>
  <si>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</si>
  <si>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</si>
  <si>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</si>
  <si>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</si>
  <si>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</si>
  <si>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</si>
  <si>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</si>
  <si>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</si>
  <si>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</si>
  <si>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</si>
  <si>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</si>
  <si>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</si>
  <si>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</si>
  <si>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</si>
  <si>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</si>
  <si>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</si>
  <si>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</si>
  <si>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</si>
  <si>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</si>
  <si>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</si>
  <si>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</si>
  <si>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</si>
  <si>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</si>
  <si>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</si>
  <si>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</si>
  <si>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</si>
  <si>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</si>
  <si>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</si>
  <si>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</si>
  <si>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</si>
  <si>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</si>
  <si>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</si>
  <si>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</si>
  <si>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</si>
  <si>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</si>
  <si>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</si>
  <si>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</si>
  <si>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</si>
  <si>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</si>
  <si>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</si>
  <si>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</si>
  <si>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</si>
  <si>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</si>
  <si>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</si>
  <si>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</si>
  <si>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</si>
  <si>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</si>
  <si>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</si>
  <si>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</si>
  <si>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</si>
  <si>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</si>
  <si>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</si>
  <si>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</si>
  <si>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</si>
  <si>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</si>
  <si>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</si>
  <si>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</si>
  <si>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</si>
  <si>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</si>
  <si>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</si>
  <si>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</si>
  <si>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</si>
  <si>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</si>
  <si>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</si>
  <si>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</si>
  <si>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</si>
  <si>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</si>
  <si>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</si>
  <si>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</si>
  <si>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</si>
  <si>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</si>
  <si>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</si>
  <si>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</si>
  <si>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</si>
  <si>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</si>
  <si>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</si>
  <si>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</si>
  <si>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</si>
  <si>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</si>
  <si>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</si>
  <si>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</si>
  <si>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</si>
  <si>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</si>
  <si>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</si>
  <si>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</si>
  <si>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</si>
  <si>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</si>
  <si>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</si>
  <si>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</si>
  <si>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</si>
  <si>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</si>
  <si>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</si>
  <si>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</si>
  <si>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</si>
  <si>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</si>
  <si>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</si>
  <si>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</si>
  <si>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</si>
  <si>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</si>
  <si>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</si>
  <si>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</si>
  <si>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</si>
  <si>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</si>
  <si>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</si>
  <si>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</si>
  <si>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</si>
  <si>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</si>
  <si>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</si>
  <si>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</si>
  <si>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</si>
  <si>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</si>
  <si>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</si>
  <si>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</si>
  <si>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</si>
  <si>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</si>
  <si>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</si>
  <si>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</si>
  <si>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</si>
  <si>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</si>
  <si>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</si>
  <si>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</si>
  <si>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</si>
  <si>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</si>
  <si>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</si>
  <si>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</si>
  <si>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</si>
  <si>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</si>
  <si>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</si>
  <si>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</si>
  <si>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</si>
  <si>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</si>
  <si>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</si>
  <si>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</si>
  <si>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</si>
  <si>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</si>
  <si>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</si>
  <si>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</si>
  <si>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</si>
  <si>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</si>
  <si>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</si>
  <si>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-</t>
  </si>
  <si>
    <t>11:45:57</t>
  </si>
  <si>
    <t>RECT-977-20191023-12_09_30</t>
  </si>
  <si>
    <t>20191022 12:30:07</t>
  </si>
  <si>
    <t>12:30:07</t>
  </si>
  <si>
    <t>MPF-991-20191023-12_46_08</t>
  </si>
  <si>
    <t>12:55:53</t>
  </si>
  <si>
    <t>CO2 response at 400</t>
  </si>
  <si>
    <t>20191022 13:02:13</t>
  </si>
  <si>
    <t>13:02:13</t>
  </si>
  <si>
    <t>MPF-992-20191023-13_18_14</t>
  </si>
  <si>
    <t>13:02:41</t>
  </si>
  <si>
    <t>20191022 13:04:47</t>
  </si>
  <si>
    <t>13:04:47</t>
  </si>
  <si>
    <t>MPF-993-20191023-13_20_48</t>
  </si>
  <si>
    <t>13:04:15</t>
  </si>
  <si>
    <t>20191022 13:07:01</t>
  </si>
  <si>
    <t>13:07:01</t>
  </si>
  <si>
    <t>MPF-994-20191023-13_23_02</t>
  </si>
  <si>
    <t>13:06:24</t>
  </si>
  <si>
    <t>20191022 13:08:35</t>
  </si>
  <si>
    <t>13:08:35</t>
  </si>
  <si>
    <t>13:08:03</t>
  </si>
  <si>
    <t>20191022 13:10:11</t>
  </si>
  <si>
    <t>13:10:11</t>
  </si>
  <si>
    <t>MPF-995-20191023-13_26_12</t>
  </si>
  <si>
    <t>13:09:49</t>
  </si>
  <si>
    <t>20191022 13:11:48</t>
  </si>
  <si>
    <t>13:11:48</t>
  </si>
  <si>
    <t>13:11:16</t>
  </si>
  <si>
    <t>20191022 13:13:22</t>
  </si>
  <si>
    <t>13:13:22</t>
  </si>
  <si>
    <t>MPF-996-20191023-13_29_23</t>
  </si>
  <si>
    <t>13:12:52</t>
  </si>
  <si>
    <t>20191022 13:14:55</t>
  </si>
  <si>
    <t>13:14:55</t>
  </si>
  <si>
    <t>13:14:21</t>
  </si>
  <si>
    <t>20191022 13:16:26</t>
  </si>
  <si>
    <t>13:16:26</t>
  </si>
  <si>
    <t>MPF-997-20191023-13_32_26</t>
  </si>
  <si>
    <t>13:15:56</t>
  </si>
  <si>
    <t>20191022 13:18:07</t>
  </si>
  <si>
    <t>13:18:07</t>
  </si>
  <si>
    <t>13:17:35</t>
  </si>
  <si>
    <t>20191022 13:19:41</t>
  </si>
  <si>
    <t>13:19:41</t>
  </si>
  <si>
    <t>MPF-998-20191023-13_35_42</t>
  </si>
  <si>
    <t>13:19:20</t>
  </si>
  <si>
    <t>20191022 13:21:27</t>
  </si>
  <si>
    <t>13:21:27</t>
  </si>
  <si>
    <t>13:20:55</t>
  </si>
  <si>
    <t>20191022 13:22:58</t>
  </si>
  <si>
    <t>13:22:58</t>
  </si>
  <si>
    <t>MPF-999-20191023-13_38_58</t>
  </si>
  <si>
    <t>13:22:26</t>
  </si>
  <si>
    <t>20191022 13:24:33</t>
  </si>
  <si>
    <t>13:24:33</t>
  </si>
  <si>
    <t>13:24:00</t>
  </si>
  <si>
    <t>20191022 13:26:06</t>
  </si>
  <si>
    <t>13:26:06</t>
  </si>
  <si>
    <t>MPF-1000-20191023-13_42_07</t>
  </si>
  <si>
    <t>13:25:37</t>
  </si>
  <si>
    <t>20191022 13:28:01</t>
  </si>
  <si>
    <t>13:28:01</t>
  </si>
  <si>
    <t>13:27:32</t>
  </si>
  <si>
    <t>13:30:08</t>
  </si>
  <si>
    <t>CO2 response at 1000</t>
  </si>
  <si>
    <t>20191022 13:36:59</t>
  </si>
  <si>
    <t>13:36:59</t>
  </si>
  <si>
    <t>MPF-1001-20191023-13_53_00</t>
  </si>
  <si>
    <t>13:36:30</t>
  </si>
  <si>
    <t>20191022 13:38:40</t>
  </si>
  <si>
    <t>13:38:40</t>
  </si>
  <si>
    <t>13:38:05</t>
  </si>
  <si>
    <t>20191022 13:40:19</t>
  </si>
  <si>
    <t>13:40:19</t>
  </si>
  <si>
    <t>MPF-1002-20191023-13_56_20</t>
  </si>
  <si>
    <t>13:39:58</t>
  </si>
  <si>
    <t>20191022 13:41:50</t>
  </si>
  <si>
    <t>13:41:50</t>
  </si>
  <si>
    <t>13:41:20</t>
  </si>
  <si>
    <t>20191022 13:43:43</t>
  </si>
  <si>
    <t>13:43:43</t>
  </si>
  <si>
    <t>MPF-1003-20191023-13_59_44</t>
  </si>
  <si>
    <t>13:43:13</t>
  </si>
  <si>
    <t>20191022 13:45:28</t>
  </si>
  <si>
    <t>13:45:28</t>
  </si>
  <si>
    <t>13:44:54</t>
  </si>
  <si>
    <t>20191022 13:47:19</t>
  </si>
  <si>
    <t>13:47:19</t>
  </si>
  <si>
    <t>MPF-1004-20191023-14_03_20</t>
  </si>
  <si>
    <t>13:46:57</t>
  </si>
  <si>
    <t>20191022 13:49:05</t>
  </si>
  <si>
    <t>13:49:05</t>
  </si>
  <si>
    <t>13:48:30</t>
  </si>
  <si>
    <t>20191022 13:50:36</t>
  </si>
  <si>
    <t>13:50:36</t>
  </si>
  <si>
    <t>MPF-1005-20191023-14_06_36</t>
  </si>
  <si>
    <t>13:50:05</t>
  </si>
  <si>
    <t>20191022 13:52:06</t>
  </si>
  <si>
    <t>13:52:06</t>
  </si>
  <si>
    <t>13:51:33</t>
  </si>
  <si>
    <t>20191022 13:53:37</t>
  </si>
  <si>
    <t>13:53:37</t>
  </si>
  <si>
    <t>MPF-1006-20191023-14_09_38</t>
  </si>
  <si>
    <t>13:53:05</t>
  </si>
  <si>
    <t>20191022 13:55:11</t>
  </si>
  <si>
    <t>13:55:11</t>
  </si>
  <si>
    <t>13:54:39</t>
  </si>
  <si>
    <t>20191022 13:56:56</t>
  </si>
  <si>
    <t>13:56:56</t>
  </si>
  <si>
    <t>MPF-1007-20191023-14_12_56</t>
  </si>
  <si>
    <t>13:56:27</t>
  </si>
  <si>
    <t>20191022 13:58:33</t>
  </si>
  <si>
    <t>13:58:33</t>
  </si>
  <si>
    <t>13:57:59</t>
  </si>
  <si>
    <t>20191022 14:00:59</t>
  </si>
  <si>
    <t>14:00:59</t>
  </si>
  <si>
    <t>MPF-1008-20191023-14_16_59</t>
  </si>
  <si>
    <t>13:59:34</t>
  </si>
  <si>
    <t>14:05:52</t>
  </si>
  <si>
    <t>CO2 response at 100</t>
  </si>
  <si>
    <t>20191022 14:12:30</t>
  </si>
  <si>
    <t>14:12:30</t>
  </si>
  <si>
    <t>MPF-1009-20191023-14_28_31</t>
  </si>
  <si>
    <t>14:11:57</t>
  </si>
  <si>
    <t>20191022 14:14:17</t>
  </si>
  <si>
    <t>14:14:17</t>
  </si>
  <si>
    <t>14:13:56</t>
  </si>
  <si>
    <t>20191022 14:15:47</t>
  </si>
  <si>
    <t>14:15:47</t>
  </si>
  <si>
    <t>MPF-1010-20191023-14_31_48</t>
  </si>
  <si>
    <t>14:15:25</t>
  </si>
  <si>
    <t>20191022 14:17:28</t>
  </si>
  <si>
    <t>14:17:28</t>
  </si>
  <si>
    <t>14:16:48</t>
  </si>
  <si>
    <t>20191022 14:18:58</t>
  </si>
  <si>
    <t>14:18:58</t>
  </si>
  <si>
    <t>MPF-1011-20191023-14_34_59</t>
  </si>
  <si>
    <t>14:18:29</t>
  </si>
  <si>
    <t>20191022 14:20:31</t>
  </si>
  <si>
    <t>14:20:31</t>
  </si>
  <si>
    <t>14:19:52</t>
  </si>
  <si>
    <t>20191022 14:22:01</t>
  </si>
  <si>
    <t>14:22:01</t>
  </si>
  <si>
    <t>MPF-1012-20191023-14_38_02</t>
  </si>
  <si>
    <t>14:21:26</t>
  </si>
  <si>
    <t>20191022 14:23:32</t>
  </si>
  <si>
    <t>14:23:32</t>
  </si>
  <si>
    <t>14:23:00</t>
  </si>
  <si>
    <t>20191022 14:25:02</t>
  </si>
  <si>
    <t>14:25:02</t>
  </si>
  <si>
    <t>MPF-1013-20191023-14_41_03</t>
  </si>
  <si>
    <t>14:24:26</t>
  </si>
  <si>
    <t>20191022 14:26:33</t>
  </si>
  <si>
    <t>14:26:33</t>
  </si>
  <si>
    <t>14:25:56</t>
  </si>
  <si>
    <t>20191022 14:28:03</t>
  </si>
  <si>
    <t>14:28:03</t>
  </si>
  <si>
    <t>MPF-1014-20191023-14_44_04</t>
  </si>
  <si>
    <t>14:27:25</t>
  </si>
  <si>
    <t>20191022 14:29:34</t>
  </si>
  <si>
    <t>14:29:34</t>
  </si>
  <si>
    <t>14:29:09</t>
  </si>
  <si>
    <t>20191022 14:31:04</t>
  </si>
  <si>
    <t>14:31:04</t>
  </si>
  <si>
    <t>MPF-1015-20191023-14_47_05</t>
  </si>
  <si>
    <t>14:30:38</t>
  </si>
  <si>
    <t>20191022 14:32:36</t>
  </si>
  <si>
    <t>14:32:36</t>
  </si>
  <si>
    <t>14:32:15</t>
  </si>
  <si>
    <t>20191022 14:34:06</t>
  </si>
  <si>
    <t>14:34:06</t>
  </si>
  <si>
    <t>MPF-1016-20191023-14_50_07</t>
  </si>
  <si>
    <t>14:33:34</t>
  </si>
  <si>
    <t>14:31:40</t>
  </si>
  <si>
    <t>CO2 response at 200</t>
  </si>
  <si>
    <t>20191022 14:38:55</t>
  </si>
  <si>
    <t>14:38:55</t>
  </si>
  <si>
    <t>MPF-1017-20191023-14_54_56</t>
  </si>
  <si>
    <t>14:38:14</t>
  </si>
  <si>
    <t>20191022 14:40:31</t>
  </si>
  <si>
    <t>14:40:31</t>
  </si>
  <si>
    <t>14:40:10</t>
  </si>
  <si>
    <t>20191022 14:42:01</t>
  </si>
  <si>
    <t>14:42:01</t>
  </si>
  <si>
    <t>MPF-1018-20191023-14_58_02</t>
  </si>
  <si>
    <t>14:41:33</t>
  </si>
  <si>
    <t>20191022 14:43:32</t>
  </si>
  <si>
    <t>14:43:32</t>
  </si>
  <si>
    <t>14:43:02</t>
  </si>
  <si>
    <t>20191022 14:45:02</t>
  </si>
  <si>
    <t>14:45:02</t>
  </si>
  <si>
    <t>MPF-1019-20191023-15_01_03</t>
  </si>
  <si>
    <t>14:44:31</t>
  </si>
  <si>
    <t>20191022 14:46:33</t>
  </si>
  <si>
    <t>14:46:33</t>
  </si>
  <si>
    <t>14:45:56</t>
  </si>
  <si>
    <t>20191022 14:48:03</t>
  </si>
  <si>
    <t>14:48:03</t>
  </si>
  <si>
    <t>MPF-1020-20191023-15_04_04</t>
  </si>
  <si>
    <t>14:47:28</t>
  </si>
  <si>
    <t>20191022 14:49:34</t>
  </si>
  <si>
    <t>14:49:34</t>
  </si>
  <si>
    <t>14:48:58</t>
  </si>
  <si>
    <t>20191022 14:51:05</t>
  </si>
  <si>
    <t>14:51:05</t>
  </si>
  <si>
    <t>MPF-1021-20191023-15_07_05</t>
  </si>
  <si>
    <t>14:50:28</t>
  </si>
  <si>
    <t>20191022 14:52:39</t>
  </si>
  <si>
    <t>14:52:39</t>
  </si>
  <si>
    <t>14:52:03</t>
  </si>
  <si>
    <t>20191022 14:54:10</t>
  </si>
  <si>
    <t>14:54:10</t>
  </si>
  <si>
    <t>MPF-1022-20191023-15_10_10</t>
  </si>
  <si>
    <t>14:53:44</t>
  </si>
  <si>
    <t>20191022 14:55:40</t>
  </si>
  <si>
    <t>14:55:40</t>
  </si>
  <si>
    <t>14:55:07</t>
  </si>
  <si>
    <t>20191022 14:57:11</t>
  </si>
  <si>
    <t>14:57:11</t>
  </si>
  <si>
    <t>MPF-1023-20191023-15_13_11</t>
  </si>
  <si>
    <t>14:56:44</t>
  </si>
  <si>
    <t>20191022 14:58:41</t>
  </si>
  <si>
    <t>14:58:41</t>
  </si>
  <si>
    <t>14:58:08</t>
  </si>
  <si>
    <t>20191022 15:00:12</t>
  </si>
  <si>
    <t>15:00:12</t>
  </si>
  <si>
    <t>MPF-1024-20191023-15_16_12</t>
  </si>
  <si>
    <t>14:59:40</t>
  </si>
  <si>
    <t>15:02:02</t>
  </si>
  <si>
    <t>15:02:18</t>
  </si>
  <si>
    <t>End</t>
  </si>
  <si>
    <t>Light</t>
  </si>
  <si>
    <t>Phi2</t>
  </si>
  <si>
    <t>Jf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</si>
</sst>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6">
    <xf numFmtId="0" fontId="0" fillId="0" borderId="0" xfId="0"/>
    <xf numFmtId="0" fontId="2" fillId="2" borderId="0" xfId="1"/>
    <xf numFmtId="0" fontId="0" fillId="3" borderId="1" xfId="2" applyFont="1"/>
    <xf numFmtId="0" fontId="2" fillId="3" borderId="1" xfId="2" applyFont="1"/>
    <xf numFmtId="0" fontId="0" fillId="0" borderId="0" xfId="0" applyAlignment="1">
      <alignment vertical="center"/>
    </xf>
    <xf numFmtId="0" fontId="0" fillId="0" borderId="0" xfId="0" applyProtection="1">
      <protection locked="0"/>
    </xf>
  </cellXfs>
  <cellStyles count="3">
    <cellStyle name="Neutral" xfId="1" builtinId="28"/>
    <cellStyle name="Normal" xfId="0" builtinId="0"/>
    <cellStyle name="Note" xfId="2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'Light response'!$C$2:$C$15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'Light response'!$A$2:$A$15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3-5D4F-9B1E-A7B1DE556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921440"/>
        <c:axId val="643416864"/>
      </c:scatterChart>
      <c:scatterChart>
        <c:scatterStyle val="lineMarker"/>
        <c:varyColors val="0"/>
        <c:ser>
          <c:idx val="1"/>
          <c:order val="1"/>
          <c:tx>
            <c:v>PhiII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'Light response'!$C$2:$C$15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'Light response'!$D$2:$D$15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43-5D4F-9B1E-A7B1DE556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51552"/>
        <c:axId val="730584000"/>
      </c:scatterChart>
      <c:valAx>
        <c:axId val="7499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16864"/>
        <c:crosses val="autoZero"/>
        <c:crossBetween val="midCat"/>
      </c:valAx>
      <c:valAx>
        <c:axId val="6434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21440"/>
        <c:crosses val="autoZero"/>
        <c:crossBetween val="midCat"/>
      </c:valAx>
      <c:valAx>
        <c:axId val="730584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51552"/>
        <c:crosses val="max"/>
        <c:crossBetween val="midCat"/>
      </c:valAx>
      <c:valAx>
        <c:axId val="73055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058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7.1724628171478552E-2"/>
          <c:w val="0.85417147856517939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400 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responses'!$B$2:$B$14</c:f>
              <c:numCache>
                <c:formatCode>General</c:formatCode>
                <c:ptCount val="13"/>
                <c:pt idx="0">
                  <c:v>5.232602933822891</c:v>
                </c:pt>
                <c:pt idx="1">
                  <c:v>7.6329624018553073</c:v>
                </c:pt>
                <c:pt idx="2">
                  <c:v>12.240659797618997</c:v>
                </c:pt>
                <c:pt idx="3">
                  <c:v>19.766030596044057</c:v>
                </c:pt>
                <c:pt idx="4">
                  <c:v>23.438181693039848</c:v>
                </c:pt>
                <c:pt idx="5">
                  <c:v>27.516821974526806</c:v>
                </c:pt>
                <c:pt idx="6">
                  <c:v>30.86556891731987</c:v>
                </c:pt>
                <c:pt idx="7">
                  <c:v>35.831517559642563</c:v>
                </c:pt>
                <c:pt idx="8">
                  <c:v>38.970046816176975</c:v>
                </c:pt>
                <c:pt idx="9">
                  <c:v>44.477709102313305</c:v>
                </c:pt>
                <c:pt idx="10">
                  <c:v>51.97810658358398</c:v>
                </c:pt>
                <c:pt idx="11">
                  <c:v>60.647707018125985</c:v>
                </c:pt>
                <c:pt idx="12">
                  <c:v>75.89110297396644</c:v>
                </c:pt>
              </c:numCache>
            </c:numRef>
          </c:xVal>
          <c:yVal>
            <c:numRef>
              <c:f>'CO2 responses'!$A$2:$A$14</c:f>
              <c:numCache>
                <c:formatCode>General</c:formatCode>
                <c:ptCount val="13"/>
                <c:pt idx="0">
                  <c:v>-0.45693361974463037</c:v>
                </c:pt>
                <c:pt idx="1">
                  <c:v>2.0795282671223765</c:v>
                </c:pt>
                <c:pt idx="2">
                  <c:v>6.7396296750994509</c:v>
                </c:pt>
                <c:pt idx="3">
                  <c:v>10.23284164408595</c:v>
                </c:pt>
                <c:pt idx="4">
                  <c:v>11.478686218249257</c:v>
                </c:pt>
                <c:pt idx="5">
                  <c:v>12.911053727420606</c:v>
                </c:pt>
                <c:pt idx="6">
                  <c:v>13.889504521965742</c:v>
                </c:pt>
                <c:pt idx="7">
                  <c:v>14.619858323051171</c:v>
                </c:pt>
                <c:pt idx="8">
                  <c:v>15.51132414499858</c:v>
                </c:pt>
                <c:pt idx="9">
                  <c:v>15.718644898405206</c:v>
                </c:pt>
                <c:pt idx="10">
                  <c:v>16.749817192675668</c:v>
                </c:pt>
                <c:pt idx="11">
                  <c:v>17.103960578177844</c:v>
                </c:pt>
                <c:pt idx="12">
                  <c:v>18.22167792976003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5-3B4E-8596-85B39312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07888"/>
        <c:axId val="735997104"/>
      </c:scatterChart>
      <c:scatterChart>
        <c:scatterStyle val="lineMarker"/>
        <c:varyColors val="0"/>
        <c:ser>
          <c:idx val="1"/>
          <c:order val="1"/>
          <c:tx>
            <c:v>400 Jf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responses'!$B$2:$B$14</c:f>
              <c:numCache>
                <c:formatCode>General</c:formatCode>
                <c:ptCount val="13"/>
                <c:pt idx="0">
                  <c:v>5.232602933822891</c:v>
                </c:pt>
                <c:pt idx="1">
                  <c:v>7.6329624018553073</c:v>
                </c:pt>
                <c:pt idx="2">
                  <c:v>12.240659797618997</c:v>
                </c:pt>
                <c:pt idx="3">
                  <c:v>19.766030596044057</c:v>
                </c:pt>
                <c:pt idx="4">
                  <c:v>23.438181693039848</c:v>
                </c:pt>
                <c:pt idx="5">
                  <c:v>27.516821974526806</c:v>
                </c:pt>
                <c:pt idx="6">
                  <c:v>30.86556891731987</c:v>
                </c:pt>
                <c:pt idx="7">
                  <c:v>35.831517559642563</c:v>
                </c:pt>
                <c:pt idx="8">
                  <c:v>38.970046816176975</c:v>
                </c:pt>
                <c:pt idx="9">
                  <c:v>44.477709102313305</c:v>
                </c:pt>
                <c:pt idx="10">
                  <c:v>51.97810658358398</c:v>
                </c:pt>
                <c:pt idx="11">
                  <c:v>60.647707018125985</c:v>
                </c:pt>
                <c:pt idx="12">
                  <c:v>75.89110297396644</c:v>
                </c:pt>
              </c:numCache>
            </c:numRef>
          </c:xVal>
          <c:yVal>
            <c:numRef>
              <c:f>'CO2 responses'!$E$2:$E$14</c:f>
              <c:numCache>
                <c:formatCode>General</c:formatCode>
                <c:ptCount val="13"/>
                <c:pt idx="0">
                  <c:v>93.878610932683614</c:v>
                </c:pt>
                <c:pt idx="2">
                  <c:v>100.73036082541807</c:v>
                </c:pt>
                <c:pt idx="4">
                  <c:v>109.90513746415164</c:v>
                </c:pt>
                <c:pt idx="6">
                  <c:v>110.1362173241166</c:v>
                </c:pt>
                <c:pt idx="8">
                  <c:v>110.25546972905994</c:v>
                </c:pt>
                <c:pt idx="10">
                  <c:v>110.67743574536232</c:v>
                </c:pt>
                <c:pt idx="12">
                  <c:v>111.09175902542208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E5-3B4E-8596-85B39312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42176"/>
        <c:axId val="737194272"/>
      </c:scatterChart>
      <c:valAx>
        <c:axId val="73600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97104"/>
        <c:crosses val="autoZero"/>
        <c:crossBetween val="midCat"/>
      </c:valAx>
      <c:valAx>
        <c:axId val="73599710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07888"/>
        <c:crosses val="autoZero"/>
        <c:crossBetween val="midCat"/>
      </c:valAx>
      <c:valAx>
        <c:axId val="737194272"/>
        <c:scaling>
          <c:orientation val="minMax"/>
          <c:min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42176"/>
        <c:crosses val="max"/>
        <c:crossBetween val="midCat"/>
      </c:valAx>
      <c:valAx>
        <c:axId val="73484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719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 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responses'!$B$17:$B$29</c:f>
              <c:numCache>
                <c:formatCode>General</c:formatCode>
                <c:ptCount val="13"/>
                <c:pt idx="0">
                  <c:v>5.232602933822891</c:v>
                </c:pt>
                <c:pt idx="1">
                  <c:v>7.6329624018553073</c:v>
                </c:pt>
                <c:pt idx="2">
                  <c:v>12.240659797618997</c:v>
                </c:pt>
                <c:pt idx="3">
                  <c:v>19.766030596044057</c:v>
                </c:pt>
                <c:pt idx="4">
                  <c:v>23.438181693039848</c:v>
                </c:pt>
                <c:pt idx="5">
                  <c:v>27.516821974526806</c:v>
                </c:pt>
                <c:pt idx="6">
                  <c:v>30.86556891731987</c:v>
                </c:pt>
                <c:pt idx="7">
                  <c:v>35.831517559642563</c:v>
                </c:pt>
                <c:pt idx="8">
                  <c:v>38.970046816176975</c:v>
                </c:pt>
                <c:pt idx="9">
                  <c:v>44.477709102313305</c:v>
                </c:pt>
                <c:pt idx="10">
                  <c:v>51.97810658358398</c:v>
                </c:pt>
                <c:pt idx="11">
                  <c:v>60.647707018125985</c:v>
                </c:pt>
                <c:pt idx="12">
                  <c:v>75.89110297396644</c:v>
                </c:pt>
              </c:numCache>
            </c:numRef>
          </c:xVal>
          <c:yVal>
            <c:numRef>
              <c:f>'CO2 responses'!$A$17:$A$29</c:f>
              <c:numCache>
                <c:formatCode>General</c:formatCode>
                <c:ptCount val="13"/>
                <c:pt idx="0">
                  <c:v>-0.32305001461678684</c:v>
                </c:pt>
                <c:pt idx="1">
                  <c:v>2.4348656577993855</c:v>
                </c:pt>
                <c:pt idx="2">
                  <c:v>8.1968781835618518</c:v>
                </c:pt>
                <c:pt idx="3">
                  <c:v>13.747569307065001</c:v>
                </c:pt>
                <c:pt idx="4">
                  <c:v>16.253853029055712</c:v>
                </c:pt>
                <c:pt idx="5">
                  <c:v>19.185980149037707</c:v>
                </c:pt>
                <c:pt idx="6">
                  <c:v>21.269184732717019</c:v>
                </c:pt>
                <c:pt idx="7">
                  <c:v>23.310642564822675</c:v>
                </c:pt>
                <c:pt idx="8">
                  <c:v>24.909912020266042</c:v>
                </c:pt>
                <c:pt idx="9">
                  <c:v>25.889349757797731</c:v>
                </c:pt>
                <c:pt idx="10">
                  <c:v>27.075148005046987</c:v>
                </c:pt>
                <c:pt idx="11">
                  <c:v>26.526020438754212</c:v>
                </c:pt>
                <c:pt idx="12">
                  <c:v>26.312994606946109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C-0E40-BB19-20AFFB80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47968"/>
        <c:axId val="734359952"/>
      </c:scatterChart>
      <c:scatterChart>
        <c:scatterStyle val="lineMarker"/>
        <c:varyColors val="0"/>
        <c:ser>
          <c:idx val="1"/>
          <c:order val="1"/>
          <c:tx>
            <c:v>1000Jf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responses'!$B$17:$B$29</c:f>
              <c:numCache>
                <c:formatCode>General</c:formatCode>
                <c:ptCount val="13"/>
                <c:pt idx="0">
                  <c:v>5.232602933822891</c:v>
                </c:pt>
                <c:pt idx="1">
                  <c:v>7.6329624018553073</c:v>
                </c:pt>
                <c:pt idx="2">
                  <c:v>12.240659797618997</c:v>
                </c:pt>
                <c:pt idx="3">
                  <c:v>19.766030596044057</c:v>
                </c:pt>
                <c:pt idx="4">
                  <c:v>23.438181693039848</c:v>
                </c:pt>
                <c:pt idx="5">
                  <c:v>27.516821974526806</c:v>
                </c:pt>
                <c:pt idx="6">
                  <c:v>30.86556891731987</c:v>
                </c:pt>
                <c:pt idx="7">
                  <c:v>35.831517559642563</c:v>
                </c:pt>
                <c:pt idx="8">
                  <c:v>38.970046816176975</c:v>
                </c:pt>
                <c:pt idx="9">
                  <c:v>44.477709102313305</c:v>
                </c:pt>
                <c:pt idx="10">
                  <c:v>51.97810658358398</c:v>
                </c:pt>
                <c:pt idx="11">
                  <c:v>60.647707018125985</c:v>
                </c:pt>
                <c:pt idx="12">
                  <c:v>75.89110297396644</c:v>
                </c:pt>
              </c:numCache>
            </c:numRef>
          </c:xVal>
          <c:yVal>
            <c:numRef>
              <c:f>'CO2 responses'!$E$17:$E$29</c:f>
              <c:numCache>
                <c:formatCode>General</c:formatCode>
                <c:ptCount val="13"/>
                <c:pt idx="1">
                  <c:v>145.1911359017669</c:v>
                </c:pt>
                <c:pt idx="3">
                  <c:v>190.24100392530329</c:v>
                </c:pt>
                <c:pt idx="5">
                  <c:v>202.73019407798111</c:v>
                </c:pt>
                <c:pt idx="7">
                  <c:v>207.07791268246271</c:v>
                </c:pt>
                <c:pt idx="9">
                  <c:v>208.59304155338268</c:v>
                </c:pt>
                <c:pt idx="10">
                  <c:v>0</c:v>
                </c:pt>
                <c:pt idx="11">
                  <c:v>199.75448353260268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C-0E40-BB19-20AFFB80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73872"/>
        <c:axId val="737713088"/>
      </c:scatterChart>
      <c:valAx>
        <c:axId val="60164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59952"/>
        <c:crosses val="autoZero"/>
        <c:crossBetween val="midCat"/>
      </c:valAx>
      <c:valAx>
        <c:axId val="734359952"/>
        <c:scaling>
          <c:orientation val="minMax"/>
          <c:max val="6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47968"/>
        <c:crosses val="autoZero"/>
        <c:crossBetween val="midCat"/>
      </c:valAx>
      <c:valAx>
        <c:axId val="737713088"/>
        <c:scaling>
          <c:orientation val="minMax"/>
          <c:min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73872"/>
        <c:crosses val="max"/>
        <c:crossBetween val="midCat"/>
      </c:valAx>
      <c:valAx>
        <c:axId val="68987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771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responses'!$B$33:$B$45</c:f>
              <c:numCache>
                <c:formatCode>General</c:formatCode>
                <c:ptCount val="13"/>
                <c:pt idx="0">
                  <c:v>7.0858675775177362</c:v>
                </c:pt>
                <c:pt idx="1">
                  <c:v>9.990890330596006</c:v>
                </c:pt>
                <c:pt idx="2">
                  <c:v>17.368652204974577</c:v>
                </c:pt>
                <c:pt idx="3">
                  <c:v>24.85301338103541</c:v>
                </c:pt>
                <c:pt idx="4">
                  <c:v>30.101453549794737</c:v>
                </c:pt>
                <c:pt idx="5">
                  <c:v>34.008992087255642</c:v>
                </c:pt>
                <c:pt idx="6">
                  <c:v>38.522771438675399</c:v>
                </c:pt>
                <c:pt idx="7">
                  <c:v>42.693496393118551</c:v>
                </c:pt>
                <c:pt idx="8">
                  <c:v>47.74589216102197</c:v>
                </c:pt>
                <c:pt idx="9">
                  <c:v>51.789104803351314</c:v>
                </c:pt>
                <c:pt idx="10">
                  <c:v>60.569543848877416</c:v>
                </c:pt>
                <c:pt idx="11">
                  <c:v>69.602132025808615</c:v>
                </c:pt>
                <c:pt idx="12">
                  <c:v>87.687451708426494</c:v>
                </c:pt>
              </c:numCache>
            </c:numRef>
          </c:xVal>
          <c:yVal>
            <c:numRef>
              <c:f>'CO2 responses'!$A$33:$A$45</c:f>
              <c:numCache>
                <c:formatCode>General</c:formatCode>
                <c:ptCount val="13"/>
                <c:pt idx="0">
                  <c:v>-1.1263541498661374</c:v>
                </c:pt>
                <c:pt idx="1">
                  <c:v>-0.18586181037295019</c:v>
                </c:pt>
                <c:pt idx="2">
                  <c:v>1.1760963118666083</c:v>
                </c:pt>
                <c:pt idx="3">
                  <c:v>2.082172740933534</c:v>
                </c:pt>
                <c:pt idx="4">
                  <c:v>2.2429883610051071</c:v>
                </c:pt>
                <c:pt idx="5">
                  <c:v>2.5744731990634619</c:v>
                </c:pt>
                <c:pt idx="6">
                  <c:v>2.6652184306969375</c:v>
                </c:pt>
                <c:pt idx="7">
                  <c:v>2.8960495971213081</c:v>
                </c:pt>
                <c:pt idx="8">
                  <c:v>2.8523318918124083</c:v>
                </c:pt>
                <c:pt idx="9">
                  <c:v>3.0848918516039534</c:v>
                </c:pt>
                <c:pt idx="10">
                  <c:v>3.2475428038838872</c:v>
                </c:pt>
                <c:pt idx="11">
                  <c:v>3.3284692187276281</c:v>
                </c:pt>
                <c:pt idx="12">
                  <c:v>3.7701142325818502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5-7148-9FAF-9306ECD24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47968"/>
        <c:axId val="734359952"/>
      </c:scatterChart>
      <c:scatterChart>
        <c:scatterStyle val="lineMarker"/>
        <c:varyColors val="0"/>
        <c:ser>
          <c:idx val="1"/>
          <c:order val="1"/>
          <c:tx>
            <c:v>100Jf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responses'!$B$33:$B$45</c:f>
              <c:numCache>
                <c:formatCode>General</c:formatCode>
                <c:ptCount val="13"/>
                <c:pt idx="0">
                  <c:v>7.0858675775177362</c:v>
                </c:pt>
                <c:pt idx="1">
                  <c:v>9.990890330596006</c:v>
                </c:pt>
                <c:pt idx="2">
                  <c:v>17.368652204974577</c:v>
                </c:pt>
                <c:pt idx="3">
                  <c:v>24.85301338103541</c:v>
                </c:pt>
                <c:pt idx="4">
                  <c:v>30.101453549794737</c:v>
                </c:pt>
                <c:pt idx="5">
                  <c:v>34.008992087255642</c:v>
                </c:pt>
                <c:pt idx="6">
                  <c:v>38.522771438675399</c:v>
                </c:pt>
                <c:pt idx="7">
                  <c:v>42.693496393118551</c:v>
                </c:pt>
                <c:pt idx="8">
                  <c:v>47.74589216102197</c:v>
                </c:pt>
                <c:pt idx="9">
                  <c:v>51.789104803351314</c:v>
                </c:pt>
                <c:pt idx="10">
                  <c:v>60.569543848877416</c:v>
                </c:pt>
                <c:pt idx="11">
                  <c:v>69.602132025808615</c:v>
                </c:pt>
                <c:pt idx="12">
                  <c:v>87.687451708426494</c:v>
                </c:pt>
              </c:numCache>
            </c:numRef>
          </c:xVal>
          <c:yVal>
            <c:numRef>
              <c:f>'CO2 responses'!$E$33:$E$45</c:f>
              <c:numCache>
                <c:formatCode>General</c:formatCode>
                <c:ptCount val="13"/>
                <c:pt idx="0">
                  <c:v>0</c:v>
                </c:pt>
                <c:pt idx="1">
                  <c:v>27.90226903275887</c:v>
                </c:pt>
                <c:pt idx="2">
                  <c:v>0</c:v>
                </c:pt>
                <c:pt idx="3">
                  <c:v>28.904339320397831</c:v>
                </c:pt>
                <c:pt idx="4">
                  <c:v>0</c:v>
                </c:pt>
                <c:pt idx="5">
                  <c:v>29.3618173177932</c:v>
                </c:pt>
                <c:pt idx="6">
                  <c:v>0</c:v>
                </c:pt>
                <c:pt idx="7">
                  <c:v>29.373459174376826</c:v>
                </c:pt>
                <c:pt idx="8">
                  <c:v>0</c:v>
                </c:pt>
                <c:pt idx="9">
                  <c:v>29.334487212533055</c:v>
                </c:pt>
                <c:pt idx="10">
                  <c:v>0</c:v>
                </c:pt>
                <c:pt idx="11">
                  <c:v>29.356673397072765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E5-7148-9FAF-9306ECD24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73872"/>
        <c:axId val="737713088"/>
      </c:scatterChart>
      <c:valAx>
        <c:axId val="60164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59952"/>
        <c:crosses val="autoZero"/>
        <c:crossBetween val="midCat"/>
      </c:valAx>
      <c:valAx>
        <c:axId val="73435995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47968"/>
        <c:crosses val="autoZero"/>
        <c:crossBetween val="midCat"/>
      </c:valAx>
      <c:valAx>
        <c:axId val="737713088"/>
        <c:scaling>
          <c:orientation val="minMax"/>
          <c:min val="2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73872"/>
        <c:crosses val="max"/>
        <c:crossBetween val="midCat"/>
      </c:valAx>
      <c:valAx>
        <c:axId val="68987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771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 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responses'!$B$49:$B$61</c:f>
              <c:numCache>
                <c:formatCode>General</c:formatCode>
                <c:ptCount val="13"/>
                <c:pt idx="0">
                  <c:v>6.5095518564003934</c:v>
                </c:pt>
                <c:pt idx="1">
                  <c:v>8.4640541493719059</c:v>
                </c:pt>
                <c:pt idx="2">
                  <c:v>13.199539043201796</c:v>
                </c:pt>
                <c:pt idx="3">
                  <c:v>20.031242463343833</c:v>
                </c:pt>
                <c:pt idx="4">
                  <c:v>23.388238197110361</c:v>
                </c:pt>
                <c:pt idx="5">
                  <c:v>28.186489959467682</c:v>
                </c:pt>
                <c:pt idx="6">
                  <c:v>33.093898896712055</c:v>
                </c:pt>
                <c:pt idx="7">
                  <c:v>37.953651927476209</c:v>
                </c:pt>
                <c:pt idx="8">
                  <c:v>43.005563161625261</c:v>
                </c:pt>
                <c:pt idx="9">
                  <c:v>46.36137350299969</c:v>
                </c:pt>
                <c:pt idx="10">
                  <c:v>56.338202286674871</c:v>
                </c:pt>
                <c:pt idx="11">
                  <c:v>64.51388859661887</c:v>
                </c:pt>
                <c:pt idx="12">
                  <c:v>83.19991997778402</c:v>
                </c:pt>
              </c:numCache>
            </c:numRef>
          </c:xVal>
          <c:yVal>
            <c:numRef>
              <c:f>'CO2 responses'!$A$49:$A$61</c:f>
              <c:numCache>
                <c:formatCode>General</c:formatCode>
                <c:ptCount val="13"/>
                <c:pt idx="0">
                  <c:v>-0.67059329929979616</c:v>
                </c:pt>
                <c:pt idx="1">
                  <c:v>0.51483920005045058</c:v>
                </c:pt>
                <c:pt idx="2">
                  <c:v>2.7174911563073523</c:v>
                </c:pt>
                <c:pt idx="3">
                  <c:v>4.459164964182353</c:v>
                </c:pt>
                <c:pt idx="4">
                  <c:v>5.0490541646123139</c:v>
                </c:pt>
                <c:pt idx="5">
                  <c:v>5.7401125726752973</c:v>
                </c:pt>
                <c:pt idx="6">
                  <c:v>6.139196361694216</c:v>
                </c:pt>
                <c:pt idx="7">
                  <c:v>6.5823637739954339</c:v>
                </c:pt>
                <c:pt idx="8">
                  <c:v>6.8633965834841639</c:v>
                </c:pt>
                <c:pt idx="9">
                  <c:v>7.2151271039027867</c:v>
                </c:pt>
                <c:pt idx="10">
                  <c:v>7.5162428951700653</c:v>
                </c:pt>
                <c:pt idx="11">
                  <c:v>7.9471921697610481</c:v>
                </c:pt>
                <c:pt idx="12">
                  <c:v>8.4297933086115489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6-824B-B99B-02077A26C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47968"/>
        <c:axId val="734359952"/>
      </c:scatterChart>
      <c:scatterChart>
        <c:scatterStyle val="lineMarker"/>
        <c:varyColors val="0"/>
        <c:ser>
          <c:idx val="1"/>
          <c:order val="1"/>
          <c:tx>
            <c:v>200Jf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responses'!$B$49:$B$61</c:f>
              <c:numCache>
                <c:formatCode>General</c:formatCode>
                <c:ptCount val="13"/>
                <c:pt idx="0">
                  <c:v>6.5095518564003934</c:v>
                </c:pt>
                <c:pt idx="1">
                  <c:v>8.4640541493719059</c:v>
                </c:pt>
                <c:pt idx="2">
                  <c:v>13.199539043201796</c:v>
                </c:pt>
                <c:pt idx="3">
                  <c:v>20.031242463343833</c:v>
                </c:pt>
                <c:pt idx="4">
                  <c:v>23.388238197110361</c:v>
                </c:pt>
                <c:pt idx="5">
                  <c:v>28.186489959467682</c:v>
                </c:pt>
                <c:pt idx="6">
                  <c:v>33.093898896712055</c:v>
                </c:pt>
                <c:pt idx="7">
                  <c:v>37.953651927476209</c:v>
                </c:pt>
                <c:pt idx="8">
                  <c:v>43.005563161625261</c:v>
                </c:pt>
                <c:pt idx="9">
                  <c:v>46.36137350299969</c:v>
                </c:pt>
                <c:pt idx="10">
                  <c:v>56.338202286674871</c:v>
                </c:pt>
                <c:pt idx="11">
                  <c:v>64.51388859661887</c:v>
                </c:pt>
                <c:pt idx="12">
                  <c:v>83.19991997778402</c:v>
                </c:pt>
              </c:numCache>
            </c:numRef>
          </c:xVal>
          <c:yVal>
            <c:numRef>
              <c:f>'CO2 responses'!$E$49:$E$61</c:f>
              <c:numCache>
                <c:formatCode>General</c:formatCode>
                <c:ptCount val="13"/>
                <c:pt idx="0">
                  <c:v>0</c:v>
                </c:pt>
                <c:pt idx="1">
                  <c:v>49.635626403130274</c:v>
                </c:pt>
                <c:pt idx="2">
                  <c:v>0</c:v>
                </c:pt>
                <c:pt idx="3">
                  <c:v>55.275290252242108</c:v>
                </c:pt>
                <c:pt idx="4">
                  <c:v>0</c:v>
                </c:pt>
                <c:pt idx="5">
                  <c:v>55.58750895263718</c:v>
                </c:pt>
                <c:pt idx="6">
                  <c:v>0</c:v>
                </c:pt>
                <c:pt idx="7">
                  <c:v>54.837928682963678</c:v>
                </c:pt>
                <c:pt idx="8">
                  <c:v>0</c:v>
                </c:pt>
                <c:pt idx="9">
                  <c:v>54.478038979069687</c:v>
                </c:pt>
                <c:pt idx="10">
                  <c:v>0</c:v>
                </c:pt>
                <c:pt idx="11">
                  <c:v>54.707397318533523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6-824B-B99B-02077A26C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73872"/>
        <c:axId val="737713088"/>
      </c:scatterChart>
      <c:valAx>
        <c:axId val="60164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59952"/>
        <c:crosses val="autoZero"/>
        <c:crossBetween val="midCat"/>
      </c:valAx>
      <c:valAx>
        <c:axId val="73435995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47968"/>
        <c:crosses val="autoZero"/>
        <c:crossBetween val="midCat"/>
      </c:valAx>
      <c:valAx>
        <c:axId val="737713088"/>
        <c:scaling>
          <c:orientation val="minMax"/>
          <c:min val="2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73872"/>
        <c:crosses val="max"/>
        <c:crossBetween val="midCat"/>
      </c:valAx>
      <c:valAx>
        <c:axId val="68987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771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95250</xdr:rowOff>
    </xdr:from>
    <xdr:to>
      <xdr:col>12</xdr:col>
      <xdr:colOff>622300</xdr:colOff>
      <xdr:row>18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574019-8B41-C84B-945E-9C1838A1D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2</xdr:row>
      <xdr:rowOff>158750</xdr:rowOff>
    </xdr:from>
    <xdr:to>
      <xdr:col>12</xdr:col>
      <xdr:colOff>679450</xdr:colOff>
      <xdr:row>17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46CD70-79EC-F14A-BDC2-9661A909D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349250</xdr:colOff>
      <xdr:row>18</xdr:row>
      <xdr:rowOff>69850</xdr:rowOff>
    </xdr:from>
    <xdr:to>
      <xdr:col>12</xdr:col>
      <xdr:colOff>793750</xdr:colOff>
      <xdr:row>32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E89668-3C76-3A4C-84C7-28598F9B8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241300</xdr:colOff>
      <xdr:row>33</xdr:row>
      <xdr:rowOff>165100</xdr:rowOff>
    </xdr:from>
    <xdr:to>
      <xdr:col>12</xdr:col>
      <xdr:colOff>685800</xdr:colOff>
      <xdr:row>48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5598C0-EE39-4E41-83D0-6009737EF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12</xdr:col>
      <xdr:colOff>444500</xdr:colOff>
      <xdr:row>67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2987E7-55C0-E84A-87A3-1AE987A2D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J78"/>
  <sheetViews>
    <sheetView tabSelected="1" workbookViewId="0">
      <selection activeCell="F5" sqref="F5"/>
    </sheetView>
  </sheetViews>
  <sheetFormatPr baseColWidth="10" defaultColWidth="8.83203125" defaultRowHeight="16"/>
  <cols>
    <col min="1" max="1" width="9" bestFit="1" customWidth="1"/>
    <col min="2" max="2" width="11.1640625" bestFit="1" customWidth="1"/>
    <col min="3" max="3" width="9" bestFit="1" customWidth="1"/>
    <col min="6" max="6" width="11.1640625" bestFit="1" customWidth="1"/>
    <col min="7" max="7" width="9" bestFit="1" customWidth="1"/>
    <col min="8" max="8" width="9" style="2" bestFit="1" customWidth="1"/>
    <col min="9" max="10" width="9" bestFit="1" customWidth="1"/>
    <col min="11" max="11" width="9" style="2" bestFit="1" customWidth="1"/>
    <col min="12" max="16" width="9" bestFit="1" customWidth="1"/>
    <col min="17" max="17" width="9" style="1" bestFit="1" customWidth="1"/>
    <col min="18" max="18" width="9" bestFit="1" customWidth="1"/>
    <col min="19" max="45" width="8.83203125" customWidth="1"/>
    <col min="46" max="46" width="9" style="2" bestFit="1" customWidth="1"/>
    <col min="47" max="49" width="9" bestFit="1" customWidth="1"/>
    <col min="50" max="50" width="9" style="2" bestFit="1" customWidth="1"/>
    <col min="51" max="51" width="9" bestFit="1" customWidth="1"/>
    <col min="52" max="52" width="9" style="2" bestFit="1" customWidth="1"/>
    <col min="53" max="68" width="8.83203125" customWidth="1"/>
    <col min="69" max="69" width="9" style="2" bestFit="1" customWidth="1"/>
    <col min="70" max="73" width="9" bestFit="1" customWidth="1"/>
    <col min="74" max="74" width="11.1640625" bestFit="1" customWidth="1"/>
    <col min="75" max="111" width="9" bestFit="1" customWidth="1"/>
    <col min="112" max="112" width="11.1640625" bestFit="1" customWidth="1"/>
    <col min="114" max="140" width="9" bestFit="1" customWidth="1"/>
  </cols>
  <sheetData>
    <row r="2" spans="1:140">
      <c r="A2" t="s">
        <v>25</v>
      </c>
      <c r="B2" t="s">
        <v>26</v>
      </c>
      <c r="C2" t="s">
        <v>28</v>
      </c>
      <c r="D2" t="s">
        <v>30</v>
      </c>
    </row>
    <row r="3" spans="1:140">
      <c r="B3" t="s">
        <v>27</v>
      </c>
      <c r="C3" t="s">
        <v>29</v>
      </c>
      <c r="D3" t="s">
        <v>15</v>
      </c>
    </row>
    <row r="4" spans="1:140">
      <c r="A4" t="s">
        <v>31</v>
      </c>
      <c r="B4" t="s">
        <v>32</v>
      </c>
      <c r="C4" t="s">
        <v>33</v>
      </c>
      <c r="D4" t="s">
        <v>35</v>
      </c>
    </row>
    <row r="5" spans="1:140">
      <c r="B5">
        <v>0.5</v>
      </c>
      <c r="C5" t="s">
        <v>34</v>
      </c>
      <c r="D5">
        <v>2</v>
      </c>
    </row>
    <row r="6" spans="1:140">
      <c r="A6" t="s">
        <v>36</v>
      </c>
      <c r="B6" t="s">
        <v>37</v>
      </c>
      <c r="C6" t="s">
        <v>38</v>
      </c>
      <c r="D6" t="s">
        <v>39</v>
      </c>
      <c r="E6" t="s">
        <v>40</v>
      </c>
    </row>
    <row r="7" spans="1:140">
      <c r="B7">
        <v>0</v>
      </c>
      <c r="C7">
        <v>1</v>
      </c>
      <c r="D7">
        <v>0</v>
      </c>
      <c r="E7">
        <v>0</v>
      </c>
    </row>
    <row r="8" spans="1:140">
      <c r="A8" t="s">
        <v>41</v>
      </c>
      <c r="B8" t="s">
        <v>42</v>
      </c>
      <c r="C8" t="s">
        <v>44</v>
      </c>
      <c r="D8" t="s">
        <v>46</v>
      </c>
      <c r="E8" t="s">
        <v>47</v>
      </c>
      <c r="F8" t="s">
        <v>48</v>
      </c>
      <c r="G8" t="s">
        <v>49</v>
      </c>
      <c r="H8" s="2" t="s">
        <v>50</v>
      </c>
      <c r="I8" t="s">
        <v>51</v>
      </c>
      <c r="J8" t="s">
        <v>52</v>
      </c>
      <c r="K8" s="2" t="s">
        <v>53</v>
      </c>
      <c r="L8" t="s">
        <v>54</v>
      </c>
      <c r="M8" t="s">
        <v>55</v>
      </c>
      <c r="N8" t="s">
        <v>56</v>
      </c>
      <c r="O8" t="s">
        <v>57</v>
      </c>
      <c r="P8" t="s">
        <v>58</v>
      </c>
      <c r="Q8" s="1" t="s">
        <v>59</v>
      </c>
    </row>
    <row r="9" spans="1:140">
      <c r="B9" t="s">
        <v>43</v>
      </c>
      <c r="C9" t="s">
        <v>45</v>
      </c>
      <c r="D9">
        <v>0.49</v>
      </c>
      <c r="E9">
        <v>0.91700000000000004</v>
      </c>
      <c r="F9">
        <v>0.7</v>
      </c>
      <c r="G9">
        <v>0.71199999999999997</v>
      </c>
      <c r="H9" s="2">
        <v>0.75</v>
      </c>
      <c r="I9">
        <v>0.84</v>
      </c>
      <c r="J9">
        <v>0.87</v>
      </c>
      <c r="K9" s="2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 s="1">
        <v>0.25</v>
      </c>
    </row>
    <row r="10" spans="1:140">
      <c r="A10" t="s">
        <v>60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</row>
    <row r="11" spans="1:140">
      <c r="B11">
        <v>0</v>
      </c>
      <c r="C11">
        <v>0</v>
      </c>
      <c r="D11">
        <v>0</v>
      </c>
      <c r="E11">
        <v>0</v>
      </c>
      <c r="F11">
        <v>1</v>
      </c>
    </row>
    <row r="12" spans="1:140">
      <c r="A12" t="s">
        <v>66</v>
      </c>
      <c r="B12" t="s">
        <v>67</v>
      </c>
      <c r="C12" t="s">
        <v>68</v>
      </c>
      <c r="D12" t="s">
        <v>69</v>
      </c>
      <c r="E12" t="s">
        <v>70</v>
      </c>
      <c r="F12" t="s">
        <v>71</v>
      </c>
      <c r="G12" t="s">
        <v>73</v>
      </c>
      <c r="H12" s="2" t="s">
        <v>75</v>
      </c>
    </row>
    <row r="13" spans="1:140">
      <c r="B13">
        <v>-6276</v>
      </c>
      <c r="C13">
        <v>6.6</v>
      </c>
      <c r="D13">
        <v>1.7090000000000001E-5</v>
      </c>
      <c r="E13">
        <v>3.11</v>
      </c>
      <c r="F13" t="s">
        <v>72</v>
      </c>
      <c r="G13" t="s">
        <v>74</v>
      </c>
      <c r="H13" s="2">
        <v>2</v>
      </c>
    </row>
    <row r="14" spans="1:140">
      <c r="A14" t="s">
        <v>76</v>
      </c>
      <c r="B14" t="s">
        <v>76</v>
      </c>
      <c r="C14" t="s">
        <v>76</v>
      </c>
      <c r="D14" t="s">
        <v>76</v>
      </c>
      <c r="E14" t="s">
        <v>76</v>
      </c>
      <c r="F14" t="s">
        <v>77</v>
      </c>
      <c r="G14" t="s">
        <v>77</v>
      </c>
      <c r="H14" s="2" t="s">
        <v>77</v>
      </c>
      <c r="I14" t="s">
        <v>77</v>
      </c>
      <c r="J14" t="s">
        <v>77</v>
      </c>
      <c r="K14" s="2" t="s">
        <v>77</v>
      </c>
      <c r="L14" t="s">
        <v>77</v>
      </c>
      <c r="M14" t="s">
        <v>77</v>
      </c>
      <c r="N14" t="s">
        <v>77</v>
      </c>
      <c r="O14" t="s">
        <v>77</v>
      </c>
      <c r="P14" t="s">
        <v>77</v>
      </c>
      <c r="Q14" s="1" t="s">
        <v>77</v>
      </c>
      <c r="R14" t="s">
        <v>77</v>
      </c>
      <c r="S14" t="s">
        <v>77</v>
      </c>
      <c r="T14" t="s">
        <v>77</v>
      </c>
      <c r="U14" t="s">
        <v>77</v>
      </c>
      <c r="V14" t="s">
        <v>77</v>
      </c>
      <c r="W14" t="s">
        <v>77</v>
      </c>
      <c r="X14" t="s">
        <v>77</v>
      </c>
      <c r="Y14" t="s">
        <v>77</v>
      </c>
      <c r="Z14" t="s">
        <v>77</v>
      </c>
      <c r="AA14" t="s">
        <v>77</v>
      </c>
      <c r="AB14" t="s">
        <v>77</v>
      </c>
      <c r="AC14" t="s">
        <v>77</v>
      </c>
      <c r="AD14" t="s">
        <v>77</v>
      </c>
      <c r="AE14" t="s">
        <v>77</v>
      </c>
      <c r="AF14" t="s">
        <v>78</v>
      </c>
      <c r="AG14" t="s">
        <v>78</v>
      </c>
      <c r="AH14" t="s">
        <v>78</v>
      </c>
      <c r="AI14" t="s">
        <v>78</v>
      </c>
      <c r="AJ14" t="s">
        <v>78</v>
      </c>
      <c r="AK14" t="s">
        <v>79</v>
      </c>
      <c r="AL14" t="s">
        <v>79</v>
      </c>
      <c r="AM14" t="s">
        <v>79</v>
      </c>
      <c r="AN14" t="s">
        <v>79</v>
      </c>
      <c r="AO14" t="s">
        <v>79</v>
      </c>
      <c r="AP14" t="s">
        <v>79</v>
      </c>
      <c r="AQ14" t="s">
        <v>79</v>
      </c>
      <c r="AR14" t="s">
        <v>79</v>
      </c>
      <c r="AS14" t="s">
        <v>79</v>
      </c>
      <c r="AT14" s="2" t="s">
        <v>79</v>
      </c>
      <c r="AU14" t="s">
        <v>79</v>
      </c>
      <c r="AV14" t="s">
        <v>79</v>
      </c>
      <c r="AW14" t="s">
        <v>79</v>
      </c>
      <c r="AX14" s="2" t="s">
        <v>79</v>
      </c>
      <c r="AY14" t="s">
        <v>79</v>
      </c>
      <c r="AZ14" s="2" t="s">
        <v>79</v>
      </c>
      <c r="BA14" t="s">
        <v>79</v>
      </c>
      <c r="BB14" t="s">
        <v>79</v>
      </c>
      <c r="BC14" t="s">
        <v>79</v>
      </c>
      <c r="BD14" t="s">
        <v>79</v>
      </c>
      <c r="BE14" t="s">
        <v>79</v>
      </c>
      <c r="BF14" t="s">
        <v>79</v>
      </c>
      <c r="BG14" t="s">
        <v>79</v>
      </c>
      <c r="BH14" t="s">
        <v>79</v>
      </c>
      <c r="BI14" t="s">
        <v>80</v>
      </c>
      <c r="BJ14" t="s">
        <v>80</v>
      </c>
      <c r="BK14" t="s">
        <v>80</v>
      </c>
      <c r="BL14" t="s">
        <v>80</v>
      </c>
      <c r="BM14" t="s">
        <v>80</v>
      </c>
      <c r="BN14" t="s">
        <v>80</v>
      </c>
      <c r="BO14" t="s">
        <v>80</v>
      </c>
      <c r="BP14" t="s">
        <v>80</v>
      </c>
      <c r="BQ14" s="2" t="s">
        <v>81</v>
      </c>
      <c r="BR14" t="s">
        <v>81</v>
      </c>
      <c r="BS14" t="s">
        <v>81</v>
      </c>
      <c r="BT14" t="s">
        <v>81</v>
      </c>
      <c r="BU14" t="s">
        <v>31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  <c r="CC14" t="s">
        <v>82</v>
      </c>
      <c r="CD14" t="s">
        <v>82</v>
      </c>
      <c r="CE14" t="s">
        <v>82</v>
      </c>
      <c r="CF14" t="s">
        <v>82</v>
      </c>
      <c r="CG14" t="s">
        <v>82</v>
      </c>
      <c r="CH14" t="s">
        <v>82</v>
      </c>
      <c r="CI14" t="s">
        <v>82</v>
      </c>
      <c r="CJ14" t="s">
        <v>82</v>
      </c>
      <c r="CK14" t="s">
        <v>82</v>
      </c>
      <c r="CL14" t="s">
        <v>83</v>
      </c>
      <c r="CM14" t="s">
        <v>83</v>
      </c>
      <c r="CN14" t="s">
        <v>83</v>
      </c>
      <c r="CO14" t="s">
        <v>83</v>
      </c>
      <c r="CP14" t="s">
        <v>83</v>
      </c>
      <c r="CQ14" t="s">
        <v>83</v>
      </c>
      <c r="CR14" t="s">
        <v>83</v>
      </c>
      <c r="CS14" t="s">
        <v>83</v>
      </c>
      <c r="CT14" t="s">
        <v>83</v>
      </c>
      <c r="CU14" t="s">
        <v>83</v>
      </c>
      <c r="CV14" t="s">
        <v>83</v>
      </c>
      <c r="CW14" t="s">
        <v>83</v>
      </c>
      <c r="CX14" t="s">
        <v>83</v>
      </c>
      <c r="CY14" t="s">
        <v>83</v>
      </c>
      <c r="CZ14" t="s">
        <v>83</v>
      </c>
      <c r="DA14" t="s">
        <v>83</v>
      </c>
      <c r="DB14" t="s">
        <v>83</v>
      </c>
      <c r="DC14" t="s">
        <v>84</v>
      </c>
      <c r="DD14" t="s">
        <v>84</v>
      </c>
      <c r="DE14" t="s">
        <v>84</v>
      </c>
      <c r="DF14" t="s">
        <v>84</v>
      </c>
      <c r="DG14" t="s">
        <v>84</v>
      </c>
      <c r="DH14" t="s">
        <v>85</v>
      </c>
      <c r="DI14" t="s">
        <v>85</v>
      </c>
      <c r="DJ14" t="s">
        <v>85</v>
      </c>
      <c r="DK14" t="s">
        <v>85</v>
      </c>
      <c r="DL14" t="s">
        <v>85</v>
      </c>
      <c r="DM14" t="s">
        <v>85</v>
      </c>
      <c r="DN14" t="s">
        <v>85</v>
      </c>
      <c r="DO14" t="s">
        <v>85</v>
      </c>
      <c r="DP14" t="s">
        <v>85</v>
      </c>
      <c r="DQ14" t="s">
        <v>86</v>
      </c>
      <c r="DR14" t="s">
        <v>86</v>
      </c>
      <c r="DS14" t="s">
        <v>86</v>
      </c>
      <c r="DT14" t="s">
        <v>86</v>
      </c>
      <c r="DU14" t="s">
        <v>86</v>
      </c>
      <c r="DV14" t="s">
        <v>86</v>
      </c>
      <c r="DW14" t="s">
        <v>86</v>
      </c>
      <c r="DX14" t="s">
        <v>86</v>
      </c>
      <c r="DY14" t="s">
        <v>86</v>
      </c>
      <c r="DZ14" t="s">
        <v>86</v>
      </c>
      <c r="EA14" t="s">
        <v>86</v>
      </c>
      <c r="EB14" t="s">
        <v>86</v>
      </c>
      <c r="EC14" t="s">
        <v>86</v>
      </c>
      <c r="ED14" t="s">
        <v>86</v>
      </c>
      <c r="EE14" t="s">
        <v>86</v>
      </c>
      <c r="EF14" t="s">
        <v>86</v>
      </c>
      <c r="EG14" t="s">
        <v>86</v>
      </c>
      <c r="EH14" t="s">
        <v>86</v>
      </c>
      <c r="EI14" t="s">
        <v>86</v>
      </c>
      <c r="EJ14" t="s">
        <v>86</v>
      </c>
    </row>
    <row r="15" spans="1:140">
      <c r="A15" t="s">
        <v>87</v>
      </c>
      <c r="B15" t="s">
        <v>88</v>
      </c>
      <c r="C15" t="s">
        <v>89</v>
      </c>
      <c r="D15" t="s">
        <v>90</v>
      </c>
      <c r="E15" t="s">
        <v>91</v>
      </c>
      <c r="F15" t="s">
        <v>92</v>
      </c>
      <c r="G15" t="s">
        <v>93</v>
      </c>
      <c r="H15" s="2" t="s">
        <v>94</v>
      </c>
      <c r="I15" t="s">
        <v>95</v>
      </c>
      <c r="J15" t="s">
        <v>96</v>
      </c>
      <c r="K15" s="2" t="s">
        <v>97</v>
      </c>
      <c r="L15" t="s">
        <v>98</v>
      </c>
      <c r="M15" t="s">
        <v>99</v>
      </c>
      <c r="N15" t="s">
        <v>100</v>
      </c>
      <c r="O15" t="s">
        <v>101</v>
      </c>
      <c r="P15" t="s">
        <v>102</v>
      </c>
      <c r="Q15" s="1" t="s">
        <v>103</v>
      </c>
      <c r="R15" t="s">
        <v>104</v>
      </c>
      <c r="S15" t="s">
        <v>105</v>
      </c>
      <c r="T15" t="s">
        <v>106</v>
      </c>
      <c r="U15" t="s">
        <v>107</v>
      </c>
      <c r="V15" t="s">
        <v>108</v>
      </c>
      <c r="W15" t="s">
        <v>109</v>
      </c>
      <c r="X15" t="s">
        <v>110</v>
      </c>
      <c r="Y15" t="s">
        <v>111</v>
      </c>
      <c r="Z15" t="s">
        <v>112</v>
      </c>
      <c r="AA15" t="s">
        <v>113</v>
      </c>
      <c r="AB15" t="s">
        <v>114</v>
      </c>
      <c r="AC15" t="s">
        <v>115</v>
      </c>
      <c r="AD15" t="s">
        <v>116</v>
      </c>
      <c r="AE15" t="s">
        <v>117</v>
      </c>
      <c r="AF15" t="s">
        <v>78</v>
      </c>
      <c r="AG15" t="s">
        <v>118</v>
      </c>
      <c r="AH15" t="s">
        <v>119</v>
      </c>
      <c r="AI15" t="s">
        <v>120</v>
      </c>
      <c r="AJ15" t="s">
        <v>121</v>
      </c>
      <c r="AK15" t="s">
        <v>122</v>
      </c>
      <c r="AL15" t="s">
        <v>123</v>
      </c>
      <c r="AM15" t="s">
        <v>124</v>
      </c>
      <c r="AN15" t="s">
        <v>125</v>
      </c>
      <c r="AO15" t="s">
        <v>126</v>
      </c>
      <c r="AP15" t="s">
        <v>127</v>
      </c>
      <c r="AQ15" t="s">
        <v>128</v>
      </c>
      <c r="AR15" t="s">
        <v>129</v>
      </c>
      <c r="AS15" t="s">
        <v>130</v>
      </c>
      <c r="AT15" s="2" t="s">
        <v>131</v>
      </c>
      <c r="AU15" t="s">
        <v>132</v>
      </c>
      <c r="AV15" t="s">
        <v>133</v>
      </c>
      <c r="AW15" t="s">
        <v>134</v>
      </c>
      <c r="AX15" s="2" t="s">
        <v>135</v>
      </c>
      <c r="AY15" t="s">
        <v>136</v>
      </c>
      <c r="AZ15" s="2" t="s">
        <v>137</v>
      </c>
      <c r="BA15" t="s">
        <v>138</v>
      </c>
      <c r="BB15" t="s">
        <v>139</v>
      </c>
      <c r="BC15" t="s">
        <v>140</v>
      </c>
      <c r="BD15" t="s">
        <v>141</v>
      </c>
      <c r="BE15" t="s">
        <v>142</v>
      </c>
      <c r="BF15" t="s">
        <v>143</v>
      </c>
      <c r="BG15" t="s">
        <v>144</v>
      </c>
      <c r="BH15" t="s">
        <v>145</v>
      </c>
      <c r="BI15" t="s">
        <v>146</v>
      </c>
      <c r="BJ15" t="s">
        <v>147</v>
      </c>
      <c r="BK15" t="s">
        <v>148</v>
      </c>
      <c r="BL15" t="s">
        <v>149</v>
      </c>
      <c r="BM15" t="s">
        <v>150</v>
      </c>
      <c r="BN15" t="s">
        <v>151</v>
      </c>
      <c r="BO15" t="s">
        <v>152</v>
      </c>
      <c r="BP15" t="s">
        <v>153</v>
      </c>
      <c r="BQ15" s="2" t="s">
        <v>154</v>
      </c>
      <c r="BR15" t="s">
        <v>155</v>
      </c>
      <c r="BS15" t="s">
        <v>156</v>
      </c>
      <c r="BT15" t="s">
        <v>157</v>
      </c>
      <c r="BU15" t="s">
        <v>158</v>
      </c>
      <c r="BV15" t="s">
        <v>92</v>
      </c>
      <c r="BW15" t="s">
        <v>159</v>
      </c>
      <c r="BX15" t="s">
        <v>160</v>
      </c>
      <c r="BY15" t="s">
        <v>161</v>
      </c>
      <c r="BZ15" t="s">
        <v>162</v>
      </c>
      <c r="CA15" t="s">
        <v>163</v>
      </c>
      <c r="CB15" t="s">
        <v>164</v>
      </c>
      <c r="CC15" t="s">
        <v>165</v>
      </c>
      <c r="CD15" t="s">
        <v>166</v>
      </c>
      <c r="CE15" t="s">
        <v>167</v>
      </c>
      <c r="CF15" t="s">
        <v>168</v>
      </c>
      <c r="CG15" t="s">
        <v>169</v>
      </c>
      <c r="CH15" t="s">
        <v>170</v>
      </c>
      <c r="CI15" t="s">
        <v>171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88</v>
      </c>
      <c r="DI15" t="s">
        <v>91</v>
      </c>
      <c r="DJ15" t="s">
        <v>196</v>
      </c>
      <c r="DK15" t="s">
        <v>197</v>
      </c>
      <c r="DL15" t="s">
        <v>198</v>
      </c>
      <c r="DM15" t="s">
        <v>199</v>
      </c>
      <c r="DN15" t="s">
        <v>200</v>
      </c>
      <c r="DO15" t="s">
        <v>201</v>
      </c>
      <c r="DP15" t="s">
        <v>202</v>
      </c>
      <c r="DQ15" t="s">
        <v>203</v>
      </c>
      <c r="DR15" t="s">
        <v>204</v>
      </c>
      <c r="DS15" t="s">
        <v>205</v>
      </c>
      <c r="DT15" t="s">
        <v>206</v>
      </c>
      <c r="DU15" t="s">
        <v>207</v>
      </c>
      <c r="DV15" t="s">
        <v>208</v>
      </c>
      <c r="DW15" t="s">
        <v>209</v>
      </c>
      <c r="DX15" t="s">
        <v>210</v>
      </c>
      <c r="DY15" t="s">
        <v>211</v>
      </c>
      <c r="DZ15" t="s">
        <v>212</v>
      </c>
      <c r="EA15" t="s">
        <v>213</v>
      </c>
      <c r="EB15" t="s">
        <v>214</v>
      </c>
      <c r="EC15" t="s">
        <v>215</v>
      </c>
      <c r="ED15" t="s">
        <v>216</v>
      </c>
      <c r="EE15" t="s">
        <v>217</v>
      </c>
      <c r="EF15" t="s">
        <v>218</v>
      </c>
      <c r="EG15" t="s">
        <v>219</v>
      </c>
      <c r="EH15" t="s">
        <v>220</v>
      </c>
      <c r="EI15" t="s">
        <v>221</v>
      </c>
      <c r="EJ15" t="s">
        <v>222</v>
      </c>
    </row>
    <row r="16" spans="1:140">
      <c r="B16" t="s">
        <v>223</v>
      </c>
      <c r="C16" t="s">
        <v>223</v>
      </c>
      <c r="F16" t="s">
        <v>223</v>
      </c>
      <c r="G16" t="s">
        <v>224</v>
      </c>
      <c r="H16" s="2" t="s">
        <v>225</v>
      </c>
      <c r="I16" t="s">
        <v>226</v>
      </c>
      <c r="J16" t="s">
        <v>226</v>
      </c>
      <c r="K16" s="2" t="s">
        <v>164</v>
      </c>
      <c r="L16" t="s">
        <v>164</v>
      </c>
      <c r="M16" t="s">
        <v>224</v>
      </c>
      <c r="N16" t="s">
        <v>224</v>
      </c>
      <c r="O16" t="s">
        <v>224</v>
      </c>
      <c r="P16" t="s">
        <v>224</v>
      </c>
      <c r="Q16" s="1" t="s">
        <v>227</v>
      </c>
      <c r="R16" t="s">
        <v>228</v>
      </c>
      <c r="S16" t="s">
        <v>228</v>
      </c>
      <c r="T16" t="s">
        <v>229</v>
      </c>
      <c r="U16" t="s">
        <v>230</v>
      </c>
      <c r="V16" t="s">
        <v>229</v>
      </c>
      <c r="W16" t="s">
        <v>229</v>
      </c>
      <c r="X16" t="s">
        <v>229</v>
      </c>
      <c r="Y16" t="s">
        <v>227</v>
      </c>
      <c r="Z16" t="s">
        <v>227</v>
      </c>
      <c r="AA16" t="s">
        <v>227</v>
      </c>
      <c r="AB16" t="s">
        <v>227</v>
      </c>
      <c r="AF16" t="s">
        <v>231</v>
      </c>
      <c r="AG16" t="s">
        <v>230</v>
      </c>
      <c r="AI16" t="s">
        <v>230</v>
      </c>
      <c r="AJ16" t="s">
        <v>231</v>
      </c>
      <c r="AP16" t="s">
        <v>225</v>
      </c>
      <c r="AV16" t="s">
        <v>225</v>
      </c>
      <c r="AW16" t="s">
        <v>225</v>
      </c>
      <c r="AX16" s="2" t="s">
        <v>225</v>
      </c>
      <c r="AZ16" s="2" t="s">
        <v>232</v>
      </c>
      <c r="BJ16" t="s">
        <v>233</v>
      </c>
      <c r="BK16" t="s">
        <v>233</v>
      </c>
      <c r="BL16" t="s">
        <v>233</v>
      </c>
      <c r="BM16" t="s">
        <v>225</v>
      </c>
      <c r="BO16" t="s">
        <v>234</v>
      </c>
      <c r="BQ16" s="2" t="s">
        <v>225</v>
      </c>
      <c r="BR16" t="s">
        <v>225</v>
      </c>
      <c r="BT16" t="s">
        <v>235</v>
      </c>
      <c r="BU16" t="s">
        <v>236</v>
      </c>
      <c r="BV16" t="s">
        <v>223</v>
      </c>
      <c r="BW16" t="s">
        <v>226</v>
      </c>
      <c r="BX16" t="s">
        <v>226</v>
      </c>
      <c r="BY16" t="s">
        <v>237</v>
      </c>
      <c r="BZ16" t="s">
        <v>237</v>
      </c>
      <c r="CA16" t="s">
        <v>231</v>
      </c>
      <c r="CB16" t="s">
        <v>229</v>
      </c>
      <c r="CC16" t="s">
        <v>229</v>
      </c>
      <c r="CD16" t="s">
        <v>228</v>
      </c>
      <c r="CE16" t="s">
        <v>228</v>
      </c>
      <c r="CF16" t="s">
        <v>228</v>
      </c>
      <c r="CG16" t="s">
        <v>228</v>
      </c>
      <c r="CH16" t="s">
        <v>228</v>
      </c>
      <c r="CI16" t="s">
        <v>238</v>
      </c>
      <c r="CJ16" t="s">
        <v>225</v>
      </c>
      <c r="CK16" t="s">
        <v>225</v>
      </c>
      <c r="CL16" t="s">
        <v>225</v>
      </c>
      <c r="CQ16" t="s">
        <v>225</v>
      </c>
      <c r="CT16" t="s">
        <v>228</v>
      </c>
      <c r="CU16" t="s">
        <v>228</v>
      </c>
      <c r="CV16" t="s">
        <v>228</v>
      </c>
      <c r="CW16" t="s">
        <v>228</v>
      </c>
      <c r="CX16" t="s">
        <v>228</v>
      </c>
      <c r="CY16" t="s">
        <v>225</v>
      </c>
      <c r="CZ16" t="s">
        <v>225</v>
      </c>
      <c r="DA16" t="s">
        <v>225</v>
      </c>
      <c r="DB16" t="s">
        <v>223</v>
      </c>
      <c r="DD16" t="s">
        <v>239</v>
      </c>
      <c r="DE16" t="s">
        <v>239</v>
      </c>
      <c r="DG16" t="s">
        <v>223</v>
      </c>
      <c r="DH16" t="s">
        <v>240</v>
      </c>
      <c r="DK16" t="s">
        <v>241</v>
      </c>
      <c r="DL16" t="s">
        <v>242</v>
      </c>
      <c r="DM16" t="s">
        <v>241</v>
      </c>
      <c r="DN16" t="s">
        <v>242</v>
      </c>
      <c r="DO16" t="s">
        <v>230</v>
      </c>
      <c r="DP16" t="s">
        <v>230</v>
      </c>
      <c r="DQ16" t="s">
        <v>230</v>
      </c>
      <c r="DR16" t="s">
        <v>230</v>
      </c>
      <c r="DS16" t="s">
        <v>241</v>
      </c>
      <c r="DT16" t="s">
        <v>242</v>
      </c>
      <c r="DV16" t="s">
        <v>231</v>
      </c>
      <c r="DW16" t="s">
        <v>231</v>
      </c>
      <c r="DX16" t="s">
        <v>228</v>
      </c>
      <c r="DY16" t="s">
        <v>228</v>
      </c>
      <c r="DZ16" t="s">
        <v>228</v>
      </c>
      <c r="EA16" t="s">
        <v>228</v>
      </c>
      <c r="EB16" t="s">
        <v>228</v>
      </c>
      <c r="EC16" t="s">
        <v>230</v>
      </c>
      <c r="ED16" t="s">
        <v>230</v>
      </c>
      <c r="EE16" t="s">
        <v>230</v>
      </c>
      <c r="EF16" t="s">
        <v>228</v>
      </c>
      <c r="EG16" t="s">
        <v>226</v>
      </c>
      <c r="EH16" t="s">
        <v>237</v>
      </c>
      <c r="EI16" t="s">
        <v>230</v>
      </c>
      <c r="EJ16" t="s">
        <v>230</v>
      </c>
    </row>
    <row r="17" spans="1:140" ht="15">
      <c r="A17">
        <v>17</v>
      </c>
      <c r="B17">
        <v>1571761807.5999999</v>
      </c>
      <c r="C17">
        <v>2710.5</v>
      </c>
      <c r="D17" t="s">
        <v>246</v>
      </c>
      <c r="E17" t="s">
        <v>247</v>
      </c>
      <c r="F17">
        <v>1571761802.0999999</v>
      </c>
      <c r="G17">
        <f t="shared" ref="G17:G32" si="0">CA17*AH17*(BY17-BZ17)/(100*BU17*(1000-AH17*BY17))</f>
        <v>1.2668689627136128E-3</v>
      </c>
      <c r="H17">
        <f t="shared" ref="H17:H32" si="1">CA17*AH17*(BX17-BW17*(1000-AH17*BZ17)/(1000-AH17*BY17))/(100*BU17)</f>
        <v>13.008812599131566</v>
      </c>
      <c r="I17">
        <f t="shared" ref="I17:I32" si="2">BW17 - IF(AH17&gt;1, H17*BU17*100/(AJ17*CI17), 0)</f>
        <v>409.97965170376386</v>
      </c>
      <c r="J17">
        <f t="shared" ref="J17:J32" si="3">((P17-G17/2)*I17-H17)/(P17+G17/2)</f>
        <v>201.41684756415808</v>
      </c>
      <c r="K17">
        <f t="shared" ref="K17:K32" si="4">J17*(CB17+CC17)/1000</f>
        <v>19.80628578823881</v>
      </c>
      <c r="L17">
        <f t="shared" ref="L17:L32" si="5">(BW17 - IF(AH17&gt;1, H17*BU17*100/(AJ17*CI17), 0))*(CB17+CC17)/1000</f>
        <v>40.315267800131792</v>
      </c>
      <c r="M17">
        <f t="shared" ref="M17:M32" si="6">2/((1/O17-1/N17)+SIGN(O17)*SQRT((1/O17-1/N17)*(1/O17-1/N17) + 4*$B$5/(($B$5+1)*($B$5+1))*(2*1/O17*1/N17-1/N17*1/N17)))</f>
        <v>0.10506497369559957</v>
      </c>
      <c r="N17">
        <f t="shared" ref="N17:N32" si="7">AE17+AD17*BU17+AC17*BU17*BU17</f>
        <v>2.2329371820971611</v>
      </c>
      <c r="O17">
        <f t="shared" ref="O17:O32" si="8">G17*(1000-(1000*0.61365*EXP(17.502*S17/(240.97+S17))/(CB17+CC17)+BY17)/2)/(1000*0.61365*EXP(17.502*S17/(240.97+S17))/(CB17+CC17)-BY17)</f>
        <v>0.10239386015569711</v>
      </c>
      <c r="P17">
        <f t="shared" ref="P17:P32" si="9">1/(($B$5+1)/(M17/1.6)+1/(N17/1.37)) + $B$5/(($B$5+1)/(M17/1.6) + $B$5/(N17/1.37))</f>
        <v>6.4230495359957659E-2</v>
      </c>
      <c r="Q17">
        <f t="shared" ref="Q17:Q32" si="10">(BR17*BT17)</f>
        <v>75.226343521553389</v>
      </c>
      <c r="R17">
        <f t="shared" ref="R17:R32" si="11">(CD17+(Q17+2*0.95*0.0000000567*(((CD17+$B$7)+273)^4-(CD17+273)^4)-44100*G17)/(1.84*29.3*N17+8*0.95*0.0000000567*(CD17+273)^3))</f>
        <v>25.746684811340558</v>
      </c>
      <c r="S17">
        <f t="shared" ref="S17:S32" si="12">($C$7*CE17+$D$7*CF17+$E$7*R17)</f>
        <v>25.208404761904799</v>
      </c>
      <c r="T17">
        <f t="shared" ref="T17:T32" si="13">0.61365*EXP(17.502*S17/(240.97+S17))</f>
        <v>3.2193999112895226</v>
      </c>
      <c r="U17">
        <f t="shared" ref="U17:U32" si="14">(V17/W17*100)</f>
        <v>61.764548312294167</v>
      </c>
      <c r="V17">
        <f t="shared" ref="V17:V32" si="15">BY17*(CB17+CC17)/1000</f>
        <v>2.0352583380359168</v>
      </c>
      <c r="W17">
        <f t="shared" ref="W17:W32" si="16">0.61365*EXP(17.502*CD17/(240.97+CD17))</f>
        <v>3.2951885728124091</v>
      </c>
      <c r="X17">
        <f t="shared" ref="X17:X32" si="17">(T17-BY17*(CB17+CC17)/1000)</f>
        <v>1.1841415732536058</v>
      </c>
      <c r="Y17">
        <f t="shared" ref="Y17:Y32" si="18">(-G17*44100)</f>
        <v>-55.868921255670323</v>
      </c>
      <c r="Z17">
        <f t="shared" ref="Z17:Z32" si="19">2*29.3*N17*0.92*(CD17-S17)</f>
        <v>47.126156326076128</v>
      </c>
      <c r="AA17">
        <f t="shared" ref="AA17:AA32" si="20">2*0.95*0.0000000567*(((CD17+$B$7)+273)^4-(S17+273)^4)</f>
        <v>4.4824086059639807</v>
      </c>
      <c r="AB17">
        <f t="shared" ref="AB17:AB32" si="21">Q17+AA17+Y17+Z17</f>
        <v>70.96598719792317</v>
      </c>
      <c r="AC17">
        <v>-4.0725955846509801E-2</v>
      </c>
      <c r="AD17">
        <v>4.5718453227392299E-2</v>
      </c>
      <c r="AE17">
        <v>3.4247608732071599</v>
      </c>
      <c r="AF17">
        <v>4</v>
      </c>
      <c r="AG17">
        <v>1</v>
      </c>
      <c r="AH17">
        <f t="shared" ref="AH17:AH32" si="22">IF(AF17*$H$13&gt;=AJ17,1,(AJ17/(AJ17-AF17*$H$13)))</f>
        <v>1.0001533505785336</v>
      </c>
      <c r="AI17">
        <f t="shared" ref="AI17:AI32" si="23">(AH17-1)*100</f>
        <v>1.5335057853360645E-2</v>
      </c>
      <c r="AJ17">
        <f t="shared" ref="AJ17:AJ32" si="24">MAX(0,($B$13+$C$13*CI17)/(1+$D$13*CI17)*CB17/(CD17+273)*$E$13)</f>
        <v>52176.045771295641</v>
      </c>
      <c r="AK17" t="s">
        <v>245</v>
      </c>
      <c r="AL17">
        <v>613.87615384615401</v>
      </c>
      <c r="AM17">
        <v>2863.41</v>
      </c>
      <c r="AN17">
        <f t="shared" ref="AN17:AN32" si="25">AM17-AL17</f>
        <v>2249.5338461538458</v>
      </c>
      <c r="AO17">
        <f t="shared" ref="AO17:AO32" si="26">AN17/AM17</f>
        <v>0.78561360271628788</v>
      </c>
      <c r="AP17">
        <v>-2.6002066171693601</v>
      </c>
      <c r="AQ17" t="s">
        <v>248</v>
      </c>
      <c r="AR17">
        <v>950.34199999999998</v>
      </c>
      <c r="AS17">
        <v>2582.6</v>
      </c>
      <c r="AT17">
        <f t="shared" ref="AT17:AT32" si="27">1-AR17/AS17</f>
        <v>0.63202121892666296</v>
      </c>
      <c r="AU17">
        <v>0.5</v>
      </c>
      <c r="AV17">
        <f t="shared" ref="AV17:AV32" si="28">BR17</f>
        <v>341.99166141583606</v>
      </c>
      <c r="AW17">
        <f t="shared" ref="AW17:AW32" si="29">H17</f>
        <v>13.008812599131566</v>
      </c>
      <c r="AX17">
        <f t="shared" ref="AX17:AX32" si="30">AT17*AU17*AV17</f>
        <v>108.07299335539567</v>
      </c>
      <c r="AY17">
        <f t="shared" ref="AY17:AY32" si="31">BD17/AS17</f>
        <v>1</v>
      </c>
      <c r="AZ17">
        <f t="shared" ref="AZ17:AZ32" si="32">(AW17-AP17)/AV17</f>
        <v>4.5641519888759904E-2</v>
      </c>
      <c r="BA17">
        <f t="shared" ref="BA17:BA32" si="33">(AM17-AS17)/AS17</f>
        <v>0.108731510880508</v>
      </c>
      <c r="BB17" t="s">
        <v>243</v>
      </c>
      <c r="BC17">
        <v>0</v>
      </c>
      <c r="BD17">
        <f t="shared" ref="BD17:BD32" si="34">AS17-BC17</f>
        <v>2582.6</v>
      </c>
      <c r="BE17">
        <f t="shared" ref="BE17:BE32" si="35">(AS17-AR17)/(AS17-BC17)</f>
        <v>0.63202121892666296</v>
      </c>
      <c r="BF17">
        <f t="shared" ref="BF17:BF32" si="36">(AM17-AS17)/(AM17-BC17)</f>
        <v>9.8068386993130557E-2</v>
      </c>
      <c r="BG17">
        <f t="shared" ref="BG17:BG32" si="37">(AS17-AR17)/(AS17-AL17)</f>
        <v>0.82909444267098442</v>
      </c>
      <c r="BH17">
        <f t="shared" ref="BH17:BH32" si="38">(AM17-AS17)/(AM17-AL17)</f>
        <v>0.12483030672337585</v>
      </c>
      <c r="BI17">
        <v>991</v>
      </c>
      <c r="BJ17">
        <v>300</v>
      </c>
      <c r="BK17">
        <v>300</v>
      </c>
      <c r="BL17">
        <v>300</v>
      </c>
      <c r="BM17">
        <v>10620.1</v>
      </c>
      <c r="BN17">
        <v>2408.67</v>
      </c>
      <c r="BO17">
        <v>-8.4804900000000003E-3</v>
      </c>
      <c r="BP17">
        <v>-14.625</v>
      </c>
      <c r="BQ17">
        <f t="shared" ref="BQ17:BQ32" si="39">$B$11*CJ17+$C$11*CK17+$F$11*CL17</f>
        <v>399.99833333333299</v>
      </c>
      <c r="BR17">
        <f t="shared" ref="BR17:BR32" si="40">BQ17*BS17</f>
        <v>341.99166141583606</v>
      </c>
      <c r="BS17">
        <f t="shared" ref="BS17:BS32" si="41">($B$11*$D$9+$C$11*$D$9+$F$11*((CY17+CQ17)/MAX(CY17+CQ17+CZ17, 0.1)*$I$9+CZ17/MAX(CY17+CQ17+CZ17, 0.1)*$J$9))/($B$11+$C$11+$F$11)</f>
        <v>0.85498271596757403</v>
      </c>
      <c r="BT17">
        <f t="shared" ref="BT17:BT32" si="42">($B$11*$K$9+$C$11*$K$9+$F$11*((CY17+CQ17)/MAX(CY17+CQ17+CZ17, 0.1)*$P$9+CZ17/MAX(CY17+CQ17+CZ17, 0.1)*$Q$9))/($B$11+$C$11+$F$11)</f>
        <v>0.21996543193514834</v>
      </c>
      <c r="BU17">
        <v>6</v>
      </c>
      <c r="BV17">
        <v>1571761802.0999999</v>
      </c>
      <c r="BW17">
        <v>409.97966666666701</v>
      </c>
      <c r="BX17">
        <v>426.21109523809503</v>
      </c>
      <c r="BY17">
        <v>20.697233333333301</v>
      </c>
      <c r="BZ17">
        <v>19.208690476190501</v>
      </c>
      <c r="CA17">
        <v>500.00066666666697</v>
      </c>
      <c r="CB17">
        <v>98.234814285714293</v>
      </c>
      <c r="CC17">
        <v>9.9987533333333406E-2</v>
      </c>
      <c r="CD17">
        <v>25.599876190476198</v>
      </c>
      <c r="CE17">
        <v>25.208404761904799</v>
      </c>
      <c r="CF17">
        <v>999.9</v>
      </c>
      <c r="CG17">
        <v>0</v>
      </c>
      <c r="CH17">
        <v>0</v>
      </c>
      <c r="CI17">
        <v>9997.7409523809492</v>
      </c>
      <c r="CJ17">
        <v>0</v>
      </c>
      <c r="CK17">
        <v>0.27864899999999998</v>
      </c>
      <c r="CL17">
        <v>399.99833333333299</v>
      </c>
      <c r="CM17">
        <v>0.49995066666666699</v>
      </c>
      <c r="CN17">
        <v>0.50004933333333401</v>
      </c>
      <c r="CO17">
        <v>0</v>
      </c>
      <c r="CP17">
        <v>949.65666666666698</v>
      </c>
      <c r="CQ17">
        <v>0.49995400000000001</v>
      </c>
      <c r="CR17">
        <v>3719.98714285714</v>
      </c>
      <c r="CS17">
        <v>2624.4542857142901</v>
      </c>
      <c r="CT17">
        <v>37.866</v>
      </c>
      <c r="CU17">
        <v>41.311999999999998</v>
      </c>
      <c r="CV17">
        <v>39.761714285714298</v>
      </c>
      <c r="CW17">
        <v>41.011714285714298</v>
      </c>
      <c r="CX17">
        <v>40.687190476190501</v>
      </c>
      <c r="CY17">
        <v>199.73</v>
      </c>
      <c r="CZ17">
        <v>199.769047619048</v>
      </c>
      <c r="DA17">
        <v>0</v>
      </c>
      <c r="DB17">
        <v>150</v>
      </c>
      <c r="DC17">
        <v>950.34199999999998</v>
      </c>
      <c r="DD17">
        <v>-25.421470060431702</v>
      </c>
      <c r="DE17">
        <v>-87.632820609207499</v>
      </c>
      <c r="DF17">
        <v>3722.77692307692</v>
      </c>
      <c r="DG17">
        <v>15</v>
      </c>
      <c r="DH17">
        <v>1571759157.5999999</v>
      </c>
      <c r="DI17" t="s">
        <v>244</v>
      </c>
      <c r="DJ17">
        <v>3</v>
      </c>
      <c r="DK17">
        <v>0.80700000000000005</v>
      </c>
      <c r="DL17">
        <v>0.15</v>
      </c>
      <c r="DM17">
        <v>425</v>
      </c>
      <c r="DN17">
        <v>19</v>
      </c>
      <c r="DO17">
        <v>0.13</v>
      </c>
      <c r="DP17">
        <v>0.11</v>
      </c>
      <c r="DQ17">
        <v>100</v>
      </c>
      <c r="DR17">
        <v>100</v>
      </c>
      <c r="DS17">
        <v>0.80700000000000005</v>
      </c>
      <c r="DT17">
        <v>0.15</v>
      </c>
      <c r="DU17">
        <v>2</v>
      </c>
      <c r="DV17">
        <v>567.096</v>
      </c>
      <c r="DW17">
        <v>616.30899999999997</v>
      </c>
      <c r="DX17">
        <v>22.438500000000001</v>
      </c>
      <c r="DY17">
        <v>29.808599999999998</v>
      </c>
      <c r="DZ17">
        <v>30.000599999999999</v>
      </c>
      <c r="EA17">
        <v>30.172000000000001</v>
      </c>
      <c r="EB17">
        <v>30.238199999999999</v>
      </c>
      <c r="EC17">
        <v>21.849</v>
      </c>
      <c r="ED17">
        <v>37.3917</v>
      </c>
      <c r="EE17">
        <v>90</v>
      </c>
      <c r="EF17">
        <v>22.3767</v>
      </c>
      <c r="EG17">
        <v>426.21899999999999</v>
      </c>
      <c r="EH17">
        <v>18.811199999999999</v>
      </c>
      <c r="EI17">
        <v>101.67700000000001</v>
      </c>
      <c r="EJ17">
        <v>99.908299999999997</v>
      </c>
    </row>
    <row r="18" spans="1:140" ht="15">
      <c r="A18">
        <v>18</v>
      </c>
      <c r="B18">
        <v>1571763733.5</v>
      </c>
      <c r="C18">
        <v>4636.4000000953702</v>
      </c>
      <c r="D18" t="s">
        <v>251</v>
      </c>
      <c r="E18" t="s">
        <v>252</v>
      </c>
      <c r="F18">
        <v>1571763728</v>
      </c>
      <c r="G18">
        <f t="shared" si="0"/>
        <v>1.9964139535613165E-3</v>
      </c>
      <c r="H18">
        <f t="shared" si="1"/>
        <v>12.961362423283893</v>
      </c>
      <c r="I18">
        <f t="shared" si="2"/>
        <v>403.49650890892337</v>
      </c>
      <c r="J18">
        <f t="shared" si="3"/>
        <v>268.19377191285719</v>
      </c>
      <c r="K18">
        <f t="shared" si="4"/>
        <v>26.372202870211567</v>
      </c>
      <c r="L18">
        <f t="shared" si="5"/>
        <v>39.676878827095997</v>
      </c>
      <c r="M18">
        <f t="shared" si="6"/>
        <v>0.16691833574033194</v>
      </c>
      <c r="N18">
        <f t="shared" si="7"/>
        <v>2.2326218050262185</v>
      </c>
      <c r="O18">
        <f t="shared" si="8"/>
        <v>0.16028238355151958</v>
      </c>
      <c r="P18">
        <f t="shared" si="9"/>
        <v>0.10075072131195907</v>
      </c>
      <c r="Q18">
        <f t="shared" si="10"/>
        <v>75.216057757134365</v>
      </c>
      <c r="R18">
        <f t="shared" si="11"/>
        <v>25.23314956979949</v>
      </c>
      <c r="S18">
        <f t="shared" si="12"/>
        <v>25.010833333333299</v>
      </c>
      <c r="T18">
        <f t="shared" si="13"/>
        <v>3.1817318390778744</v>
      </c>
      <c r="U18">
        <f t="shared" si="14"/>
        <v>61.339065184552297</v>
      </c>
      <c r="V18">
        <f t="shared" si="15"/>
        <v>1.9891425052846656</v>
      </c>
      <c r="W18">
        <f t="shared" si="16"/>
        <v>3.2428640692516026</v>
      </c>
      <c r="X18">
        <f t="shared" si="17"/>
        <v>1.1925893337932088</v>
      </c>
      <c r="Y18">
        <f t="shared" si="18"/>
        <v>-88.041855352054057</v>
      </c>
      <c r="Z18">
        <f t="shared" si="19"/>
        <v>38.471553953996512</v>
      </c>
      <c r="AA18">
        <f t="shared" si="20"/>
        <v>3.6511573929393477</v>
      </c>
      <c r="AB18">
        <f t="shared" si="21"/>
        <v>29.296913752016174</v>
      </c>
      <c r="AC18">
        <v>-4.0717523594419498E-2</v>
      </c>
      <c r="AD18">
        <v>4.5708987285715097E-2</v>
      </c>
      <c r="AE18">
        <v>3.42419873071103</v>
      </c>
      <c r="AF18">
        <v>5</v>
      </c>
      <c r="AG18">
        <v>1</v>
      </c>
      <c r="AH18">
        <f t="shared" si="22"/>
        <v>1.0001915608024514</v>
      </c>
      <c r="AI18">
        <f t="shared" si="23"/>
        <v>1.9156080245141816E-2</v>
      </c>
      <c r="AJ18">
        <f t="shared" si="24"/>
        <v>52212.746449303057</v>
      </c>
      <c r="AK18" t="s">
        <v>245</v>
      </c>
      <c r="AL18">
        <v>613.87615384615401</v>
      </c>
      <c r="AM18">
        <v>2863.41</v>
      </c>
      <c r="AN18">
        <f t="shared" si="25"/>
        <v>2249.5338461538458</v>
      </c>
      <c r="AO18">
        <f t="shared" si="26"/>
        <v>0.78561360271628788</v>
      </c>
      <c r="AP18">
        <v>-2.6002066171693601</v>
      </c>
      <c r="AQ18" t="s">
        <v>253</v>
      </c>
      <c r="AR18">
        <v>934.31338461538496</v>
      </c>
      <c r="AS18">
        <v>2632.02</v>
      </c>
      <c r="AT18">
        <f t="shared" si="27"/>
        <v>0.64502040842570163</v>
      </c>
      <c r="AU18">
        <v>0.5</v>
      </c>
      <c r="AV18">
        <f t="shared" si="28"/>
        <v>341.94679568150832</v>
      </c>
      <c r="AW18">
        <f t="shared" si="29"/>
        <v>12.961362423283893</v>
      </c>
      <c r="AX18">
        <f t="shared" si="30"/>
        <v>110.28133090517322</v>
      </c>
      <c r="AY18">
        <f t="shared" si="31"/>
        <v>1</v>
      </c>
      <c r="AZ18">
        <f t="shared" si="32"/>
        <v>4.5508743573510216E-2</v>
      </c>
      <c r="BA18">
        <f t="shared" si="33"/>
        <v>8.7913465703148105E-2</v>
      </c>
      <c r="BB18" t="s">
        <v>243</v>
      </c>
      <c r="BC18">
        <v>0</v>
      </c>
      <c r="BD18">
        <f t="shared" si="34"/>
        <v>2632.02</v>
      </c>
      <c r="BE18">
        <f t="shared" si="35"/>
        <v>0.64502040842570152</v>
      </c>
      <c r="BF18">
        <f t="shared" si="36"/>
        <v>8.0809244921265164E-2</v>
      </c>
      <c r="BG18">
        <f t="shared" si="37"/>
        <v>0.84122180815806735</v>
      </c>
      <c r="BH18">
        <f t="shared" si="38"/>
        <v>0.1028613107536125</v>
      </c>
      <c r="BI18">
        <v>992</v>
      </c>
      <c r="BJ18">
        <v>300</v>
      </c>
      <c r="BK18">
        <v>300</v>
      </c>
      <c r="BL18">
        <v>300</v>
      </c>
      <c r="BM18">
        <v>10622.2</v>
      </c>
      <c r="BN18">
        <v>2590.21</v>
      </c>
      <c r="BO18">
        <v>-8.4833200000000008E-3</v>
      </c>
      <c r="BP18">
        <v>32.195999999999998</v>
      </c>
      <c r="BQ18">
        <f t="shared" si="39"/>
        <v>399.946142857143</v>
      </c>
      <c r="BR18">
        <f t="shared" si="40"/>
        <v>341.94679568150832</v>
      </c>
      <c r="BS18">
        <f t="shared" si="41"/>
        <v>0.85498210643738726</v>
      </c>
      <c r="BT18">
        <f t="shared" si="42"/>
        <v>0.21996421287477463</v>
      </c>
      <c r="BU18">
        <v>6</v>
      </c>
      <c r="BV18">
        <v>1571763728</v>
      </c>
      <c r="BW18">
        <v>403.49652380952398</v>
      </c>
      <c r="BX18">
        <v>420.01333333333298</v>
      </c>
      <c r="BY18">
        <v>20.228709523809499</v>
      </c>
      <c r="BZ18">
        <v>17.882004761904799</v>
      </c>
      <c r="CA18">
        <v>500.01519047619001</v>
      </c>
      <c r="CB18">
        <v>98.232633333333297</v>
      </c>
      <c r="CC18">
        <v>0.100011314285714</v>
      </c>
      <c r="CD18">
        <v>25.330457142857099</v>
      </c>
      <c r="CE18">
        <v>25.010833333333299</v>
      </c>
      <c r="CF18">
        <v>999.9</v>
      </c>
      <c r="CG18">
        <v>0</v>
      </c>
      <c r="CH18">
        <v>0</v>
      </c>
      <c r="CI18">
        <v>9995.8928571428605</v>
      </c>
      <c r="CJ18">
        <v>0</v>
      </c>
      <c r="CK18">
        <v>0.27864899999999998</v>
      </c>
      <c r="CL18">
        <v>399.946142857143</v>
      </c>
      <c r="CM18">
        <v>0.49997304761904798</v>
      </c>
      <c r="CN18">
        <v>0.50002695238095196</v>
      </c>
      <c r="CO18">
        <v>0</v>
      </c>
      <c r="CP18">
        <v>934.33747619047597</v>
      </c>
      <c r="CQ18">
        <v>0.49995400000000001</v>
      </c>
      <c r="CR18">
        <v>3682.4790476190501</v>
      </c>
      <c r="CS18">
        <v>2624.1314285714302</v>
      </c>
      <c r="CT18">
        <v>36.875</v>
      </c>
      <c r="CU18">
        <v>40.625</v>
      </c>
      <c r="CV18">
        <v>38.838999999999999</v>
      </c>
      <c r="CW18">
        <v>40.493904761904801</v>
      </c>
      <c r="CX18">
        <v>39.8986190476191</v>
      </c>
      <c r="CY18">
        <v>199.711428571429</v>
      </c>
      <c r="CZ18">
        <v>199.73428571428599</v>
      </c>
      <c r="DA18">
        <v>0</v>
      </c>
      <c r="DB18">
        <v>1925.4000000953699</v>
      </c>
      <c r="DC18">
        <v>934.31338461538496</v>
      </c>
      <c r="DD18">
        <v>0.54311112294936004</v>
      </c>
      <c r="DE18">
        <v>-7.2598290142945601</v>
      </c>
      <c r="DF18">
        <v>3682.8796153846201</v>
      </c>
      <c r="DG18">
        <v>15</v>
      </c>
      <c r="DH18">
        <v>1571763761.5</v>
      </c>
      <c r="DI18" t="s">
        <v>254</v>
      </c>
      <c r="DJ18">
        <v>5</v>
      </c>
      <c r="DK18">
        <v>1.0049999999999999</v>
      </c>
      <c r="DL18">
        <v>0.16</v>
      </c>
      <c r="DM18">
        <v>420</v>
      </c>
      <c r="DN18">
        <v>18</v>
      </c>
      <c r="DO18">
        <v>0.13</v>
      </c>
      <c r="DP18">
        <v>0.05</v>
      </c>
      <c r="DQ18">
        <v>100</v>
      </c>
      <c r="DR18">
        <v>100</v>
      </c>
      <c r="DS18">
        <v>1.0049999999999999</v>
      </c>
      <c r="DT18">
        <v>0.16</v>
      </c>
      <c r="DU18">
        <v>2</v>
      </c>
      <c r="DV18">
        <v>566.58799999999997</v>
      </c>
      <c r="DW18">
        <v>613.221</v>
      </c>
      <c r="DX18">
        <v>23.552199999999999</v>
      </c>
      <c r="DY18">
        <v>29.787299999999998</v>
      </c>
      <c r="DZ18">
        <v>30.0001</v>
      </c>
      <c r="EA18">
        <v>30.171600000000002</v>
      </c>
      <c r="EB18">
        <v>30.2423</v>
      </c>
      <c r="EC18">
        <v>21.5839</v>
      </c>
      <c r="ED18">
        <v>42.845500000000001</v>
      </c>
      <c r="EE18">
        <v>90</v>
      </c>
      <c r="EF18">
        <v>23.545200000000001</v>
      </c>
      <c r="EG18">
        <v>420</v>
      </c>
      <c r="EH18">
        <v>17.829699999999999</v>
      </c>
      <c r="EI18">
        <v>101.652</v>
      </c>
      <c r="EJ18">
        <v>99.948499999999996</v>
      </c>
    </row>
    <row r="19" spans="1:140" ht="15">
      <c r="A19">
        <v>19</v>
      </c>
      <c r="B19">
        <v>1571763887.5</v>
      </c>
      <c r="C19">
        <v>4790.4000000953702</v>
      </c>
      <c r="D19" t="s">
        <v>255</v>
      </c>
      <c r="E19" t="s">
        <v>256</v>
      </c>
      <c r="F19">
        <v>1571763882</v>
      </c>
      <c r="G19">
        <f t="shared" si="0"/>
        <v>2.1521239814889198E-3</v>
      </c>
      <c r="H19">
        <f t="shared" si="1"/>
        <v>12.57932625142864</v>
      </c>
      <c r="I19">
        <f t="shared" si="2"/>
        <v>383.93579507237655</v>
      </c>
      <c r="J19">
        <f t="shared" si="3"/>
        <v>262.09005379122829</v>
      </c>
      <c r="K19">
        <f t="shared" si="4"/>
        <v>25.771898924683271</v>
      </c>
      <c r="L19">
        <f t="shared" si="5"/>
        <v>37.753262136589932</v>
      </c>
      <c r="M19">
        <f t="shared" si="6"/>
        <v>0.18101296919853804</v>
      </c>
      <c r="N19">
        <f t="shared" si="7"/>
        <v>2.2332179299344168</v>
      </c>
      <c r="O19">
        <f t="shared" si="8"/>
        <v>0.17323906534308678</v>
      </c>
      <c r="P19">
        <f t="shared" si="9"/>
        <v>0.10894504783552081</v>
      </c>
      <c r="Q19">
        <f t="shared" si="10"/>
        <v>75.211754267798668</v>
      </c>
      <c r="R19">
        <f t="shared" si="11"/>
        <v>25.205268462994248</v>
      </c>
      <c r="S19">
        <f t="shared" si="12"/>
        <v>24.997271428571398</v>
      </c>
      <c r="T19">
        <f t="shared" si="13"/>
        <v>3.1791603728543971</v>
      </c>
      <c r="U19">
        <f t="shared" si="14"/>
        <v>61.267966309285093</v>
      </c>
      <c r="V19">
        <f t="shared" si="15"/>
        <v>1.9896992531312978</v>
      </c>
      <c r="W19">
        <f t="shared" si="16"/>
        <v>3.2475359849340406</v>
      </c>
      <c r="X19">
        <f t="shared" si="17"/>
        <v>1.1894611197230993</v>
      </c>
      <c r="Y19">
        <f t="shared" si="18"/>
        <v>-94.908667583661369</v>
      </c>
      <c r="Z19">
        <f t="shared" si="19"/>
        <v>43.029402056597334</v>
      </c>
      <c r="AA19">
        <f t="shared" si="20"/>
        <v>4.082850585290184</v>
      </c>
      <c r="AB19">
        <f t="shared" si="21"/>
        <v>27.415339326024821</v>
      </c>
      <c r="AC19">
        <v>-4.0733463102094102E-2</v>
      </c>
      <c r="AD19">
        <v>4.5726880779457399E-2</v>
      </c>
      <c r="AE19">
        <v>3.4252613169330601</v>
      </c>
      <c r="AF19">
        <v>5</v>
      </c>
      <c r="AG19">
        <v>1</v>
      </c>
      <c r="AH19">
        <f t="shared" si="22"/>
        <v>1.0001915044640164</v>
      </c>
      <c r="AI19">
        <f t="shared" si="23"/>
        <v>1.9150446401638987E-2</v>
      </c>
      <c r="AJ19">
        <f t="shared" si="24"/>
        <v>52228.103903550487</v>
      </c>
      <c r="AK19" t="s">
        <v>245</v>
      </c>
      <c r="AL19">
        <v>613.87615384615401</v>
      </c>
      <c r="AM19">
        <v>2863.41</v>
      </c>
      <c r="AN19">
        <f t="shared" si="25"/>
        <v>2249.5338461538458</v>
      </c>
      <c r="AO19">
        <f t="shared" si="26"/>
        <v>0.78561360271628788</v>
      </c>
      <c r="AP19">
        <v>-2.6002066171693601</v>
      </c>
      <c r="AQ19" t="s">
        <v>257</v>
      </c>
      <c r="AR19">
        <v>941.08696153846199</v>
      </c>
      <c r="AS19">
        <v>2629.94</v>
      </c>
      <c r="AT19">
        <f t="shared" si="27"/>
        <v>0.64216409441338507</v>
      </c>
      <c r="AU19">
        <v>0.5</v>
      </c>
      <c r="AV19">
        <f t="shared" si="28"/>
        <v>341.92645711187816</v>
      </c>
      <c r="AW19">
        <f t="shared" si="29"/>
        <v>12.57932625142864</v>
      </c>
      <c r="AX19">
        <f t="shared" si="30"/>
        <v>109.78644684361319</v>
      </c>
      <c r="AY19">
        <f t="shared" si="31"/>
        <v>1</v>
      </c>
      <c r="AZ19">
        <f t="shared" si="32"/>
        <v>4.4394145445233166E-2</v>
      </c>
      <c r="BA19">
        <f t="shared" si="33"/>
        <v>8.8773888377681548E-2</v>
      </c>
      <c r="BB19" t="s">
        <v>243</v>
      </c>
      <c r="BC19">
        <v>0</v>
      </c>
      <c r="BD19">
        <f t="shared" si="34"/>
        <v>2629.94</v>
      </c>
      <c r="BE19">
        <f t="shared" si="35"/>
        <v>0.64216409441338507</v>
      </c>
      <c r="BF19">
        <f t="shared" si="36"/>
        <v>8.1535651548328675E-2</v>
      </c>
      <c r="BG19">
        <f t="shared" si="37"/>
        <v>0.83769819179261329</v>
      </c>
      <c r="BH19">
        <f t="shared" si="38"/>
        <v>0.10378594676367131</v>
      </c>
      <c r="BI19">
        <v>993</v>
      </c>
      <c r="BJ19">
        <v>300</v>
      </c>
      <c r="BK19">
        <v>300</v>
      </c>
      <c r="BL19">
        <v>300</v>
      </c>
      <c r="BM19">
        <v>10622</v>
      </c>
      <c r="BN19">
        <v>2582.3200000000002</v>
      </c>
      <c r="BO19">
        <v>-8.4829899999999993E-3</v>
      </c>
      <c r="BP19">
        <v>32.3887</v>
      </c>
      <c r="BQ19">
        <f t="shared" si="39"/>
        <v>399.92223809523801</v>
      </c>
      <c r="BR19">
        <f t="shared" si="40"/>
        <v>341.92645711187816</v>
      </c>
      <c r="BS19">
        <f t="shared" si="41"/>
        <v>0.85498235542093393</v>
      </c>
      <c r="BT19">
        <f t="shared" si="42"/>
        <v>0.21996471084186803</v>
      </c>
      <c r="BU19">
        <v>6</v>
      </c>
      <c r="BV19">
        <v>1571763882</v>
      </c>
      <c r="BW19">
        <v>383.93580952381001</v>
      </c>
      <c r="BX19">
        <v>400.01914285714298</v>
      </c>
      <c r="BY19">
        <v>20.234457142857099</v>
      </c>
      <c r="BZ19">
        <v>17.704738095238099</v>
      </c>
      <c r="CA19">
        <v>500.01557142857098</v>
      </c>
      <c r="CB19">
        <v>98.232209523809502</v>
      </c>
      <c r="CC19">
        <v>0.100018471428571</v>
      </c>
      <c r="CD19">
        <v>25.354666666666699</v>
      </c>
      <c r="CE19">
        <v>24.997271428571398</v>
      </c>
      <c r="CF19">
        <v>999.9</v>
      </c>
      <c r="CG19">
        <v>0</v>
      </c>
      <c r="CH19">
        <v>0</v>
      </c>
      <c r="CI19">
        <v>9999.8490476190509</v>
      </c>
      <c r="CJ19">
        <v>0</v>
      </c>
      <c r="CK19">
        <v>0.27864899999999998</v>
      </c>
      <c r="CL19">
        <v>399.92223809523801</v>
      </c>
      <c r="CM19">
        <v>0.49996261904761902</v>
      </c>
      <c r="CN19">
        <v>0.50003738095238104</v>
      </c>
      <c r="CO19">
        <v>0</v>
      </c>
      <c r="CP19">
        <v>941.18666666666695</v>
      </c>
      <c r="CQ19">
        <v>0.49995400000000001</v>
      </c>
      <c r="CR19">
        <v>3706.3823809523801</v>
      </c>
      <c r="CS19">
        <v>2623.9661904761901</v>
      </c>
      <c r="CT19">
        <v>36.942999999999998</v>
      </c>
      <c r="CU19">
        <v>40.678142857142902</v>
      </c>
      <c r="CV19">
        <v>38.904523809523802</v>
      </c>
      <c r="CW19">
        <v>40.535428571428596</v>
      </c>
      <c r="CX19">
        <v>39.942999999999998</v>
      </c>
      <c r="CY19">
        <v>199.69619047619</v>
      </c>
      <c r="CZ19">
        <v>199.72571428571399</v>
      </c>
      <c r="DA19">
        <v>0</v>
      </c>
      <c r="DB19">
        <v>153.59999990463299</v>
      </c>
      <c r="DC19">
        <v>941.08696153846199</v>
      </c>
      <c r="DD19">
        <v>0.31955552017967997</v>
      </c>
      <c r="DE19">
        <v>-9.9135042916218108</v>
      </c>
      <c r="DF19">
        <v>3706.9380769230802</v>
      </c>
      <c r="DG19">
        <v>15</v>
      </c>
      <c r="DH19">
        <v>1571763855.5</v>
      </c>
      <c r="DI19" t="s">
        <v>258</v>
      </c>
      <c r="DJ19">
        <v>6</v>
      </c>
      <c r="DK19">
        <v>1.0029999999999999</v>
      </c>
      <c r="DL19">
        <v>0.159</v>
      </c>
      <c r="DM19">
        <v>400</v>
      </c>
      <c r="DN19">
        <v>18</v>
      </c>
      <c r="DO19">
        <v>0.14000000000000001</v>
      </c>
      <c r="DP19">
        <v>0.04</v>
      </c>
      <c r="DQ19">
        <v>100</v>
      </c>
      <c r="DR19">
        <v>100</v>
      </c>
      <c r="DS19">
        <v>1.0029999999999999</v>
      </c>
      <c r="DT19">
        <v>0.159</v>
      </c>
      <c r="DU19">
        <v>2</v>
      </c>
      <c r="DV19">
        <v>566.38599999999997</v>
      </c>
      <c r="DW19">
        <v>612.65700000000004</v>
      </c>
      <c r="DX19">
        <v>23.851900000000001</v>
      </c>
      <c r="DY19">
        <v>29.797499999999999</v>
      </c>
      <c r="DZ19">
        <v>30.0001</v>
      </c>
      <c r="EA19">
        <v>30.179400000000001</v>
      </c>
      <c r="EB19">
        <v>30.245999999999999</v>
      </c>
      <c r="EC19">
        <v>20.747800000000002</v>
      </c>
      <c r="ED19">
        <v>44.027799999999999</v>
      </c>
      <c r="EE19">
        <v>90</v>
      </c>
      <c r="EF19">
        <v>23.851700000000001</v>
      </c>
      <c r="EG19">
        <v>400</v>
      </c>
      <c r="EH19">
        <v>17.572199999999999</v>
      </c>
      <c r="EI19">
        <v>101.64700000000001</v>
      </c>
      <c r="EJ19">
        <v>99.950900000000004</v>
      </c>
    </row>
    <row r="20" spans="1:140" s="2" customFormat="1">
      <c r="A20" s="2">
        <v>20</v>
      </c>
      <c r="B20" s="2">
        <v>1571764021.5</v>
      </c>
      <c r="C20" s="2">
        <v>4924.4000000953702</v>
      </c>
      <c r="D20" s="2" t="s">
        <v>259</v>
      </c>
      <c r="E20" s="2" t="s">
        <v>260</v>
      </c>
      <c r="F20" s="2">
        <v>1571764016</v>
      </c>
      <c r="G20" s="2">
        <f t="shared" si="0"/>
        <v>2.3415269863948894E-3</v>
      </c>
      <c r="H20" s="2">
        <f t="shared" si="1"/>
        <v>-0.45693361974463037</v>
      </c>
      <c r="I20" s="2">
        <f t="shared" si="2"/>
        <v>50.408838619792029</v>
      </c>
      <c r="J20" s="2">
        <f t="shared" si="3"/>
        <v>53.209429114843388</v>
      </c>
      <c r="K20" s="2">
        <f t="shared" si="4"/>
        <v>5.232602933822891</v>
      </c>
      <c r="L20" s="2">
        <f t="shared" si="5"/>
        <v>4.9571935132629878</v>
      </c>
      <c r="M20" s="2">
        <f t="shared" si="6"/>
        <v>0.199878427092892</v>
      </c>
      <c r="N20" s="2">
        <f t="shared" si="7"/>
        <v>2.233594560141634</v>
      </c>
      <c r="O20" s="2">
        <f t="shared" si="8"/>
        <v>0.1904465571609289</v>
      </c>
      <c r="P20" s="2">
        <f t="shared" si="9"/>
        <v>0.11983941788190841</v>
      </c>
      <c r="Q20" s="3">
        <f t="shared" si="10"/>
        <v>75.229526354694471</v>
      </c>
      <c r="R20" s="2">
        <f t="shared" si="11"/>
        <v>25.04718365285467</v>
      </c>
      <c r="S20" s="2">
        <f t="shared" si="12"/>
        <v>24.967814285714301</v>
      </c>
      <c r="T20" s="2">
        <f t="shared" si="13"/>
        <v>3.1735812738061484</v>
      </c>
      <c r="U20" s="2">
        <f t="shared" si="14"/>
        <v>61.81857671342086</v>
      </c>
      <c r="V20" s="2">
        <f t="shared" si="15"/>
        <v>1.9962823126391052</v>
      </c>
      <c r="W20" s="2">
        <f t="shared" si="16"/>
        <v>3.2292595830756339</v>
      </c>
      <c r="X20" s="2">
        <f t="shared" si="17"/>
        <v>1.1772989611670432</v>
      </c>
      <c r="Y20" s="2">
        <f t="shared" si="18"/>
        <v>-103.26134010001462</v>
      </c>
      <c r="Z20" s="2">
        <f t="shared" si="19"/>
        <v>35.158484077066078</v>
      </c>
      <c r="AA20" s="2">
        <f t="shared" si="20"/>
        <v>3.333368687209076</v>
      </c>
      <c r="AB20" s="2">
        <f t="shared" si="21"/>
        <v>10.460039018955001</v>
      </c>
      <c r="AC20" s="2">
        <v>-4.0743535584909098E-2</v>
      </c>
      <c r="AD20" s="2">
        <v>4.5738188023815199E-2</v>
      </c>
      <c r="AE20" s="2">
        <v>3.4259327130554702</v>
      </c>
      <c r="AF20" s="2">
        <v>5</v>
      </c>
      <c r="AG20" s="2">
        <v>1</v>
      </c>
      <c r="AH20" s="2">
        <f t="shared" si="22"/>
        <v>1.0001913975484917</v>
      </c>
      <c r="AI20" s="2">
        <f t="shared" si="23"/>
        <v>1.9139754849173407E-2</v>
      </c>
      <c r="AJ20" s="2">
        <f t="shared" si="24"/>
        <v>52257.273169411499</v>
      </c>
      <c r="AK20" s="2" t="s">
        <v>245</v>
      </c>
      <c r="AL20" s="2">
        <v>613.87615384615401</v>
      </c>
      <c r="AM20" s="2">
        <v>2863.41</v>
      </c>
      <c r="AN20" s="2">
        <f t="shared" si="25"/>
        <v>2249.5338461538458</v>
      </c>
      <c r="AO20" s="2">
        <f t="shared" si="26"/>
        <v>0.78561360271628788</v>
      </c>
      <c r="AP20" s="2">
        <v>-2.6002066171693601</v>
      </c>
      <c r="AQ20" s="2" t="s">
        <v>261</v>
      </c>
      <c r="AR20" s="2">
        <v>894.45488461538503</v>
      </c>
      <c r="AS20" s="2">
        <v>1983.13</v>
      </c>
      <c r="AT20" s="2">
        <f t="shared" si="27"/>
        <v>0.54896810364656634</v>
      </c>
      <c r="AU20" s="2">
        <v>0.5</v>
      </c>
      <c r="AV20" s="2">
        <f t="shared" si="28"/>
        <v>342.01845356437696</v>
      </c>
      <c r="AW20" s="2">
        <f t="shared" si="29"/>
        <v>-0.45693361974463037</v>
      </c>
      <c r="AX20" s="2">
        <f t="shared" si="30"/>
        <v>93.878610932683614</v>
      </c>
      <c r="AY20" s="2">
        <f t="shared" si="31"/>
        <v>1</v>
      </c>
      <c r="AZ20" s="2">
        <f t="shared" si="32"/>
        <v>6.266541980669206E-3</v>
      </c>
      <c r="BA20" s="2">
        <f t="shared" si="33"/>
        <v>0.44388416291418098</v>
      </c>
      <c r="BB20" s="2" t="s">
        <v>243</v>
      </c>
      <c r="BC20" s="2">
        <v>0</v>
      </c>
      <c r="BD20" s="2">
        <f t="shared" si="34"/>
        <v>1983.13</v>
      </c>
      <c r="BE20" s="2">
        <f t="shared" si="35"/>
        <v>0.54896810364656634</v>
      </c>
      <c r="BF20" s="2">
        <f t="shared" si="36"/>
        <v>0.30742366618821609</v>
      </c>
      <c r="BG20" s="2">
        <f t="shared" si="37"/>
        <v>0.79508640303815081</v>
      </c>
      <c r="BH20" s="2">
        <f t="shared" si="38"/>
        <v>0.39131662833393854</v>
      </c>
      <c r="BI20" s="2">
        <v>994</v>
      </c>
      <c r="BJ20" s="2">
        <v>300</v>
      </c>
      <c r="BK20" s="2">
        <v>300</v>
      </c>
      <c r="BL20" s="2">
        <v>300</v>
      </c>
      <c r="BM20" s="2">
        <v>10616</v>
      </c>
      <c r="BN20" s="2">
        <v>1911.62</v>
      </c>
      <c r="BO20" s="2">
        <v>-8.4766900000000003E-3</v>
      </c>
      <c r="BP20" s="2">
        <v>-12.4856</v>
      </c>
      <c r="BQ20" s="2">
        <f t="shared" si="39"/>
        <v>400.031523809524</v>
      </c>
      <c r="BR20" s="2">
        <f t="shared" si="40"/>
        <v>342.01845356437696</v>
      </c>
      <c r="BS20" s="2">
        <f t="shared" si="41"/>
        <v>0.85497875344251595</v>
      </c>
      <c r="BT20" s="2">
        <f t="shared" si="42"/>
        <v>0.21995750688503207</v>
      </c>
      <c r="BU20" s="2">
        <v>6</v>
      </c>
      <c r="BV20" s="2">
        <v>1571764016</v>
      </c>
      <c r="BW20" s="2">
        <v>50.408838095238103</v>
      </c>
      <c r="BX20" s="2">
        <v>50.002276190476202</v>
      </c>
      <c r="BY20" s="2">
        <v>20.2998476190476</v>
      </c>
      <c r="BZ20" s="2">
        <v>17.547680952381</v>
      </c>
      <c r="CA20" s="2">
        <v>500.016142857143</v>
      </c>
      <c r="CB20" s="2">
        <v>98.239752380952396</v>
      </c>
      <c r="CC20" s="2">
        <v>0.100015980952381</v>
      </c>
      <c r="CD20" s="2">
        <v>25.259785714285702</v>
      </c>
      <c r="CE20" s="2">
        <v>24.967814285714301</v>
      </c>
      <c r="CF20" s="2">
        <v>999.9</v>
      </c>
      <c r="CG20" s="2">
        <v>0</v>
      </c>
      <c r="CH20" s="2">
        <v>0</v>
      </c>
      <c r="CI20" s="2">
        <v>10001.553809523801</v>
      </c>
      <c r="CJ20" s="2">
        <v>0</v>
      </c>
      <c r="CK20" s="2">
        <v>0.27864899999999998</v>
      </c>
      <c r="CL20" s="2">
        <v>400.031523809524</v>
      </c>
      <c r="CM20" s="2">
        <v>0.50008490476190504</v>
      </c>
      <c r="CN20" s="2">
        <v>0.49991509523809502</v>
      </c>
      <c r="CO20" s="2">
        <v>0</v>
      </c>
      <c r="CP20" s="2">
        <v>893.66919047619103</v>
      </c>
      <c r="CQ20" s="2">
        <v>0.49995400000000001</v>
      </c>
      <c r="CR20" s="2">
        <v>3399.11904761905</v>
      </c>
      <c r="CS20" s="2">
        <v>2624.79476190476</v>
      </c>
      <c r="CT20" s="2">
        <v>36.984999999999999</v>
      </c>
      <c r="CU20" s="2">
        <v>40.663380952380898</v>
      </c>
      <c r="CV20" s="2">
        <v>38.8986190476191</v>
      </c>
      <c r="CW20" s="2">
        <v>40.538380952380898</v>
      </c>
      <c r="CX20" s="2">
        <v>39.960999999999999</v>
      </c>
      <c r="CY20" s="2">
        <v>199.799523809524</v>
      </c>
      <c r="CZ20" s="2">
        <v>199.732857142857</v>
      </c>
      <c r="DA20" s="2">
        <v>0</v>
      </c>
      <c r="DB20" s="2">
        <v>133.10000014305101</v>
      </c>
      <c r="DC20" s="2">
        <v>894.45488461538503</v>
      </c>
      <c r="DD20" s="2">
        <v>-20.648034200857101</v>
      </c>
      <c r="DE20" s="2">
        <v>-97.667008685942605</v>
      </c>
      <c r="DF20" s="2">
        <v>3402.5715384615401</v>
      </c>
      <c r="DG20" s="2">
        <v>15</v>
      </c>
      <c r="DH20" s="2">
        <v>1571763984.5</v>
      </c>
      <c r="DI20" s="2" t="s">
        <v>262</v>
      </c>
      <c r="DJ20" s="2">
        <v>7</v>
      </c>
      <c r="DK20" s="2">
        <v>0.52600000000000002</v>
      </c>
      <c r="DL20" s="2">
        <v>0.14899999999999999</v>
      </c>
      <c r="DM20" s="2">
        <v>50</v>
      </c>
      <c r="DN20" s="2">
        <v>18</v>
      </c>
      <c r="DO20" s="2">
        <v>0.23</v>
      </c>
      <c r="DP20" s="2">
        <v>0.03</v>
      </c>
      <c r="DQ20" s="2">
        <v>100</v>
      </c>
      <c r="DR20" s="2">
        <v>100</v>
      </c>
      <c r="DS20" s="2">
        <v>0.52600000000000002</v>
      </c>
      <c r="DT20" s="2">
        <v>0.14899999999999999</v>
      </c>
      <c r="DU20" s="2">
        <v>2</v>
      </c>
      <c r="DV20" s="2">
        <v>566.66899999999998</v>
      </c>
      <c r="DW20" s="2">
        <v>612.04100000000005</v>
      </c>
      <c r="DX20" s="2">
        <v>23.536799999999999</v>
      </c>
      <c r="DY20" s="2">
        <v>29.802700000000002</v>
      </c>
      <c r="DZ20" s="2">
        <v>30</v>
      </c>
      <c r="EA20" s="2">
        <v>30.179400000000001</v>
      </c>
      <c r="EB20" s="2">
        <v>30.2485</v>
      </c>
      <c r="EC20" s="2">
        <v>5.3429000000000002</v>
      </c>
      <c r="ED20" s="2">
        <v>44.384700000000002</v>
      </c>
      <c r="EE20" s="2">
        <v>90</v>
      </c>
      <c r="EF20" s="2">
        <v>23.561599999999999</v>
      </c>
      <c r="EG20" s="2">
        <v>50</v>
      </c>
      <c r="EH20" s="2">
        <v>17.5076</v>
      </c>
      <c r="EI20" s="2">
        <v>101.643</v>
      </c>
      <c r="EJ20" s="2">
        <v>99.950800000000001</v>
      </c>
    </row>
    <row r="21" spans="1:140">
      <c r="A21">
        <v>21</v>
      </c>
      <c r="B21">
        <v>1571764115.5</v>
      </c>
      <c r="C21">
        <v>5018.4000000953702</v>
      </c>
      <c r="D21" t="s">
        <v>263</v>
      </c>
      <c r="E21" t="s">
        <v>264</v>
      </c>
      <c r="F21">
        <v>1571764110</v>
      </c>
      <c r="G21">
        <f t="shared" si="0"/>
        <v>2.2723747843822399E-3</v>
      </c>
      <c r="H21" s="2">
        <f t="shared" si="1"/>
        <v>2.0795282671223765</v>
      </c>
      <c r="I21">
        <f t="shared" si="2"/>
        <v>97.247783328486975</v>
      </c>
      <c r="J21">
        <f t="shared" si="3"/>
        <v>77.616159887214579</v>
      </c>
      <c r="K21" s="2">
        <f t="shared" si="4"/>
        <v>7.6329624018553073</v>
      </c>
      <c r="L21">
        <f t="shared" si="5"/>
        <v>9.5635841155855346</v>
      </c>
      <c r="M21">
        <f t="shared" si="6"/>
        <v>0.19329362666356326</v>
      </c>
      <c r="N21">
        <f t="shared" si="7"/>
        <v>2.2342025427306931</v>
      </c>
      <c r="O21">
        <f t="shared" si="8"/>
        <v>0.18446049348493179</v>
      </c>
      <c r="P21">
        <f t="shared" si="9"/>
        <v>0.11604778797678592</v>
      </c>
      <c r="Q21" s="1">
        <f t="shared" si="10"/>
        <v>75.226932368962721</v>
      </c>
      <c r="R21">
        <f t="shared" si="11"/>
        <v>25.111547095334711</v>
      </c>
      <c r="S21">
        <f t="shared" si="12"/>
        <v>24.967504761904799</v>
      </c>
      <c r="T21">
        <f t="shared" si="13"/>
        <v>3.1735226963306236</v>
      </c>
      <c r="U21">
        <f t="shared" si="14"/>
        <v>61.592644945041229</v>
      </c>
      <c r="V21">
        <f t="shared" si="15"/>
        <v>1.9938676450978177</v>
      </c>
      <c r="W21">
        <f t="shared" si="16"/>
        <v>3.2371846457916109</v>
      </c>
      <c r="X21">
        <f t="shared" si="17"/>
        <v>1.1796550512328059</v>
      </c>
      <c r="Y21">
        <f t="shared" si="18"/>
        <v>-100.21172799125678</v>
      </c>
      <c r="Z21">
        <f t="shared" si="19"/>
        <v>40.16788992385495</v>
      </c>
      <c r="AA21">
        <f t="shared" si="20"/>
        <v>3.8080567575756445</v>
      </c>
      <c r="AB21">
        <f t="shared" si="21"/>
        <v>18.991151059136534</v>
      </c>
      <c r="AC21">
        <v>-4.07597984604074E-2</v>
      </c>
      <c r="AD21">
        <v>4.5756444526268203E-2</v>
      </c>
      <c r="AE21">
        <v>3.4270166201477501</v>
      </c>
      <c r="AF21">
        <v>5</v>
      </c>
      <c r="AG21">
        <v>1</v>
      </c>
      <c r="AH21">
        <f t="shared" si="22"/>
        <v>1.0001913505125459</v>
      </c>
      <c r="AI21">
        <f t="shared" si="23"/>
        <v>1.9135051254592916E-2</v>
      </c>
      <c r="AJ21">
        <f t="shared" si="24"/>
        <v>52270.116092448065</v>
      </c>
      <c r="AK21" t="s">
        <v>243</v>
      </c>
      <c r="AL21">
        <v>0</v>
      </c>
      <c r="AM21">
        <v>0</v>
      </c>
      <c r="AN21">
        <f t="shared" si="25"/>
        <v>0</v>
      </c>
      <c r="AO21" t="e">
        <f>AN21/AM21</f>
        <v>#DIV/0!</v>
      </c>
      <c r="AP21">
        <v>0</v>
      </c>
      <c r="AQ21" t="s">
        <v>243</v>
      </c>
      <c r="AR21">
        <v>0</v>
      </c>
      <c r="AS21">
        <v>0</v>
      </c>
      <c r="AT21" s="2" t="e">
        <f t="shared" si="27"/>
        <v>#DIV/0!</v>
      </c>
      <c r="AU21">
        <v>0.5</v>
      </c>
      <c r="AV21">
        <f t="shared" si="28"/>
        <v>342.0053857217851</v>
      </c>
      <c r="AW21">
        <f t="shared" si="29"/>
        <v>2.0795282671223765</v>
      </c>
      <c r="AX21" s="2" t="e">
        <f t="shared" si="30"/>
        <v>#DIV/0!</v>
      </c>
      <c r="AY21" t="e">
        <f t="shared" si="31"/>
        <v>#DIV/0!</v>
      </c>
      <c r="AZ21" s="2">
        <f t="shared" si="32"/>
        <v>6.0803962567245453E-3</v>
      </c>
      <c r="BA21" t="e">
        <f t="shared" si="33"/>
        <v>#DIV/0!</v>
      </c>
      <c r="BB21" t="s">
        <v>243</v>
      </c>
      <c r="BC21">
        <v>0</v>
      </c>
      <c r="BD21">
        <f t="shared" si="34"/>
        <v>0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>
        <v>994</v>
      </c>
      <c r="BJ21">
        <v>300</v>
      </c>
      <c r="BK21">
        <v>300</v>
      </c>
      <c r="BL21">
        <v>300</v>
      </c>
      <c r="BM21">
        <v>10616</v>
      </c>
      <c r="BN21">
        <v>1911.62</v>
      </c>
      <c r="BO21">
        <v>-8.4766900000000003E-3</v>
      </c>
      <c r="BP21">
        <v>-12.4856</v>
      </c>
      <c r="BQ21" s="2">
        <f t="shared" si="39"/>
        <v>400.01604761904798</v>
      </c>
      <c r="BR21">
        <f t="shared" si="40"/>
        <v>342.0053857217851</v>
      </c>
      <c r="BS21">
        <f t="shared" si="41"/>
        <v>0.85497916335469404</v>
      </c>
      <c r="BT21">
        <f t="shared" si="42"/>
        <v>0.21995832670938817</v>
      </c>
      <c r="BU21">
        <v>6</v>
      </c>
      <c r="BV21">
        <v>1571764110</v>
      </c>
      <c r="BW21">
        <v>97.247785714285698</v>
      </c>
      <c r="BX21">
        <v>100.007938095238</v>
      </c>
      <c r="BY21">
        <v>20.2747428571429</v>
      </c>
      <c r="BZ21">
        <v>17.6036857142857</v>
      </c>
      <c r="CA21">
        <v>499.99714285714299</v>
      </c>
      <c r="CB21">
        <v>98.242461904761896</v>
      </c>
      <c r="CC21">
        <v>9.9976228571428599E-2</v>
      </c>
      <c r="CD21">
        <v>25.300985714285702</v>
      </c>
      <c r="CE21">
        <v>24.967504761904799</v>
      </c>
      <c r="CF21">
        <v>999.9</v>
      </c>
      <c r="CG21">
        <v>0</v>
      </c>
      <c r="CH21">
        <v>0</v>
      </c>
      <c r="CI21">
        <v>10005.27</v>
      </c>
      <c r="CJ21">
        <v>0</v>
      </c>
      <c r="CK21">
        <v>0.27864899999999998</v>
      </c>
      <c r="CL21">
        <v>400.01604761904798</v>
      </c>
      <c r="CM21">
        <v>0.50006799999999996</v>
      </c>
      <c r="CN21">
        <v>0.49993199999999999</v>
      </c>
      <c r="CO21">
        <v>0</v>
      </c>
      <c r="CP21">
        <v>927.85457142857103</v>
      </c>
      <c r="CQ21">
        <v>0.49995400000000001</v>
      </c>
      <c r="CR21">
        <v>3499.0714285714298</v>
      </c>
      <c r="CS21">
        <v>2624.6795238095201</v>
      </c>
      <c r="CT21">
        <v>36.994</v>
      </c>
      <c r="CU21">
        <v>40.639761904761897</v>
      </c>
      <c r="CV21">
        <v>38.919380952380997</v>
      </c>
      <c r="CW21">
        <v>40.538380952380997</v>
      </c>
      <c r="CX21">
        <v>39.960999999999999</v>
      </c>
      <c r="CY21">
        <v>199.786666666667</v>
      </c>
      <c r="CZ21">
        <v>199.730952380952</v>
      </c>
      <c r="DA21">
        <v>0</v>
      </c>
      <c r="DB21">
        <v>93.200000047683702</v>
      </c>
      <c r="DC21">
        <v>927.67623076923098</v>
      </c>
      <c r="DD21">
        <v>6.5140512515474898</v>
      </c>
      <c r="DE21">
        <v>9.7415384110216703</v>
      </c>
      <c r="DF21">
        <v>3498.7776923076899</v>
      </c>
      <c r="DG21">
        <v>15</v>
      </c>
      <c r="DH21">
        <v>1571764083.5</v>
      </c>
      <c r="DI21" t="s">
        <v>265</v>
      </c>
      <c r="DJ21">
        <v>8</v>
      </c>
      <c r="DK21">
        <v>0.57999999999999996</v>
      </c>
      <c r="DL21">
        <v>0.158</v>
      </c>
      <c r="DM21">
        <v>100</v>
      </c>
      <c r="DN21">
        <v>18</v>
      </c>
      <c r="DO21">
        <v>0.16</v>
      </c>
      <c r="DP21">
        <v>0.04</v>
      </c>
      <c r="DQ21">
        <v>100</v>
      </c>
      <c r="DR21">
        <v>100</v>
      </c>
      <c r="DS21">
        <v>0.57999999999999996</v>
      </c>
      <c r="DT21">
        <v>0.158</v>
      </c>
      <c r="DU21">
        <v>2</v>
      </c>
      <c r="DV21">
        <v>566.56399999999996</v>
      </c>
      <c r="DW21">
        <v>611.97900000000004</v>
      </c>
      <c r="DX21">
        <v>23.7576</v>
      </c>
      <c r="DY21">
        <v>29.805299999999999</v>
      </c>
      <c r="DZ21">
        <v>30.0002</v>
      </c>
      <c r="EA21">
        <v>30.1846</v>
      </c>
      <c r="EB21">
        <v>30.253699999999998</v>
      </c>
      <c r="EC21">
        <v>7.6580000000000004</v>
      </c>
      <c r="ED21">
        <v>44.385800000000003</v>
      </c>
      <c r="EE21">
        <v>90</v>
      </c>
      <c r="EF21">
        <v>23.7698</v>
      </c>
      <c r="EG21">
        <v>100</v>
      </c>
      <c r="EH21">
        <v>17.438700000000001</v>
      </c>
      <c r="EI21">
        <v>101.64</v>
      </c>
      <c r="EJ21">
        <v>99.954899999999995</v>
      </c>
    </row>
    <row r="22" spans="1:140">
      <c r="A22">
        <v>22</v>
      </c>
      <c r="B22">
        <v>1571764211.5</v>
      </c>
      <c r="C22">
        <v>5114.4000000953702</v>
      </c>
      <c r="D22" t="s">
        <v>266</v>
      </c>
      <c r="E22" t="s">
        <v>267</v>
      </c>
      <c r="F22">
        <v>1571764206</v>
      </c>
      <c r="G22">
        <f t="shared" si="0"/>
        <v>2.0972633426189504E-3</v>
      </c>
      <c r="H22" s="2">
        <f t="shared" si="1"/>
        <v>6.7396296750994509</v>
      </c>
      <c r="I22">
        <f t="shared" si="2"/>
        <v>191.42784939996099</v>
      </c>
      <c r="J22">
        <f t="shared" si="3"/>
        <v>124.46494182350972</v>
      </c>
      <c r="K22" s="2">
        <f t="shared" si="4"/>
        <v>12.240659797618997</v>
      </c>
      <c r="L22">
        <f t="shared" si="5"/>
        <v>18.826210384747615</v>
      </c>
      <c r="M22">
        <f t="shared" si="6"/>
        <v>0.1752380392281592</v>
      </c>
      <c r="N22">
        <f t="shared" si="7"/>
        <v>2.2334346397681886</v>
      </c>
      <c r="O22">
        <f t="shared" si="8"/>
        <v>0.16794217876228404</v>
      </c>
      <c r="P22">
        <f t="shared" si="9"/>
        <v>0.10559405373253744</v>
      </c>
      <c r="Q22" s="1">
        <f t="shared" si="10"/>
        <v>75.218435352608012</v>
      </c>
      <c r="R22">
        <f t="shared" si="11"/>
        <v>25.275649038341832</v>
      </c>
      <c r="S22">
        <f t="shared" si="12"/>
        <v>25.011528571428599</v>
      </c>
      <c r="T22">
        <f t="shared" si="13"/>
        <v>3.1818637118003461</v>
      </c>
      <c r="U22">
        <f t="shared" si="14"/>
        <v>60.964917621504057</v>
      </c>
      <c r="V22">
        <f t="shared" si="15"/>
        <v>1.9859830192593226</v>
      </c>
      <c r="W22">
        <f t="shared" si="16"/>
        <v>3.2575833721110619</v>
      </c>
      <c r="X22">
        <f t="shared" si="17"/>
        <v>1.1958806925410235</v>
      </c>
      <c r="Y22">
        <f t="shared" si="18"/>
        <v>-92.489313409495708</v>
      </c>
      <c r="Z22">
        <f t="shared" si="19"/>
        <v>47.573567571007388</v>
      </c>
      <c r="AA22">
        <f t="shared" si="20"/>
        <v>4.5150904400138456</v>
      </c>
      <c r="AB22">
        <f t="shared" si="21"/>
        <v>34.817779954133542</v>
      </c>
      <c r="AC22">
        <v>-4.0739258539678497E-2</v>
      </c>
      <c r="AD22">
        <v>4.5733386665854102E-2</v>
      </c>
      <c r="AE22">
        <v>3.42564762720149</v>
      </c>
      <c r="AF22">
        <v>5</v>
      </c>
      <c r="AG22">
        <v>1</v>
      </c>
      <c r="AH22">
        <f t="shared" si="22"/>
        <v>1.0001915105703341</v>
      </c>
      <c r="AI22">
        <f t="shared" si="23"/>
        <v>1.915105703340636E-2</v>
      </c>
      <c r="AJ22">
        <f t="shared" si="24"/>
        <v>52226.438928464857</v>
      </c>
      <c r="AK22" t="s">
        <v>245</v>
      </c>
      <c r="AL22">
        <v>613.87615384615401</v>
      </c>
      <c r="AM22">
        <v>2863.41</v>
      </c>
      <c r="AN22">
        <f t="shared" si="25"/>
        <v>2249.5338461538458</v>
      </c>
      <c r="AO22">
        <f t="shared" si="26"/>
        <v>0.78561360271628788</v>
      </c>
      <c r="AP22">
        <v>-2.6002066171693601</v>
      </c>
      <c r="AQ22" t="s">
        <v>268</v>
      </c>
      <c r="AR22">
        <v>1008.08423076923</v>
      </c>
      <c r="AS22">
        <v>2453.65</v>
      </c>
      <c r="AT22" s="2">
        <f t="shared" si="27"/>
        <v>0.58914913261091439</v>
      </c>
      <c r="AU22">
        <v>0.5</v>
      </c>
      <c r="AV22">
        <f t="shared" si="28"/>
        <v>341.95199568236444</v>
      </c>
      <c r="AW22">
        <f t="shared" si="29"/>
        <v>6.7396296750994509</v>
      </c>
      <c r="AX22" s="2">
        <f t="shared" si="30"/>
        <v>100.73036082541807</v>
      </c>
      <c r="AY22">
        <f t="shared" si="31"/>
        <v>1</v>
      </c>
      <c r="AZ22" s="2">
        <f t="shared" si="32"/>
        <v>2.731329663285394E-2</v>
      </c>
      <c r="BA22">
        <f t="shared" si="33"/>
        <v>0.16700018340024037</v>
      </c>
      <c r="BB22" t="s">
        <v>243</v>
      </c>
      <c r="BC22">
        <v>0</v>
      </c>
      <c r="BD22">
        <f t="shared" si="34"/>
        <v>2453.65</v>
      </c>
      <c r="BE22">
        <f t="shared" si="35"/>
        <v>0.58914913261091428</v>
      </c>
      <c r="BF22">
        <f t="shared" si="36"/>
        <v>0.14310210553151653</v>
      </c>
      <c r="BG22">
        <f t="shared" si="37"/>
        <v>0.78573014408961683</v>
      </c>
      <c r="BH22">
        <f t="shared" si="38"/>
        <v>0.18215329398159064</v>
      </c>
      <c r="BI22">
        <v>995</v>
      </c>
      <c r="BJ22">
        <v>300</v>
      </c>
      <c r="BK22">
        <v>300</v>
      </c>
      <c r="BL22">
        <v>300</v>
      </c>
      <c r="BM22">
        <v>10621</v>
      </c>
      <c r="BN22">
        <v>2402.21</v>
      </c>
      <c r="BO22">
        <v>-8.4808100000000001E-3</v>
      </c>
      <c r="BP22">
        <v>16.906500000000001</v>
      </c>
      <c r="BQ22" s="2">
        <f t="shared" si="39"/>
        <v>399.95138095238099</v>
      </c>
      <c r="BR22">
        <f t="shared" si="40"/>
        <v>341.95199568236444</v>
      </c>
      <c r="BS22">
        <f t="shared" si="41"/>
        <v>0.85498391046455202</v>
      </c>
      <c r="BT22">
        <f t="shared" si="42"/>
        <v>0.21996782092910377</v>
      </c>
      <c r="BU22">
        <v>6</v>
      </c>
      <c r="BV22">
        <v>1571764206</v>
      </c>
      <c r="BW22">
        <v>191.42785714285699</v>
      </c>
      <c r="BX22">
        <v>199.99509523809499</v>
      </c>
      <c r="BY22">
        <v>20.193785714285699</v>
      </c>
      <c r="BZ22">
        <v>17.728528571428601</v>
      </c>
      <c r="CA22">
        <v>500.03142857142802</v>
      </c>
      <c r="CB22">
        <v>98.246185714285701</v>
      </c>
      <c r="CC22">
        <v>0.10006037142857099</v>
      </c>
      <c r="CD22">
        <v>25.406628571428602</v>
      </c>
      <c r="CE22">
        <v>25.011528571428599</v>
      </c>
      <c r="CF22">
        <v>999.9</v>
      </c>
      <c r="CG22">
        <v>0</v>
      </c>
      <c r="CH22">
        <v>0</v>
      </c>
      <c r="CI22">
        <v>9999.8490476190509</v>
      </c>
      <c r="CJ22">
        <v>0</v>
      </c>
      <c r="CK22">
        <v>0.27864899999999998</v>
      </c>
      <c r="CL22">
        <v>399.95138095238099</v>
      </c>
      <c r="CM22">
        <v>0.49991261904761902</v>
      </c>
      <c r="CN22">
        <v>0.50008738095238103</v>
      </c>
      <c r="CO22">
        <v>0</v>
      </c>
      <c r="CP22">
        <v>1007.72142857143</v>
      </c>
      <c r="CQ22">
        <v>0.49995400000000001</v>
      </c>
      <c r="CR22">
        <v>3848.05</v>
      </c>
      <c r="CS22">
        <v>2624.1119047619</v>
      </c>
      <c r="CT22">
        <v>36.942999999999998</v>
      </c>
      <c r="CU22">
        <v>40.625</v>
      </c>
      <c r="CV22">
        <v>38.8986190476191</v>
      </c>
      <c r="CW22">
        <v>40.511809523809497</v>
      </c>
      <c r="CX22">
        <v>39.942999999999998</v>
      </c>
      <c r="CY22">
        <v>199.69</v>
      </c>
      <c r="CZ22">
        <v>199.76095238095201</v>
      </c>
      <c r="DA22">
        <v>0</v>
      </c>
      <c r="DB22">
        <v>189.200000047684</v>
      </c>
      <c r="DC22">
        <v>1008.08423076923</v>
      </c>
      <c r="DD22">
        <v>-11.032820552781301</v>
      </c>
      <c r="DE22">
        <v>-15.9548717443184</v>
      </c>
      <c r="DF22">
        <v>3849.0515384615401</v>
      </c>
      <c r="DG22">
        <v>15</v>
      </c>
      <c r="DH22">
        <v>1571764189.5</v>
      </c>
      <c r="DI22" t="s">
        <v>269</v>
      </c>
      <c r="DJ22">
        <v>9</v>
      </c>
      <c r="DK22">
        <v>0.747</v>
      </c>
      <c r="DL22">
        <v>0.159</v>
      </c>
      <c r="DM22">
        <v>200</v>
      </c>
      <c r="DN22">
        <v>17</v>
      </c>
      <c r="DO22">
        <v>0.11</v>
      </c>
      <c r="DP22">
        <v>0.04</v>
      </c>
      <c r="DQ22">
        <v>100</v>
      </c>
      <c r="DR22">
        <v>100</v>
      </c>
      <c r="DS22">
        <v>0.747</v>
      </c>
      <c r="DT22">
        <v>0.159</v>
      </c>
      <c r="DU22">
        <v>2</v>
      </c>
      <c r="DV22">
        <v>566.30799999999999</v>
      </c>
      <c r="DW22">
        <v>612.13300000000004</v>
      </c>
      <c r="DX22">
        <v>23.6981</v>
      </c>
      <c r="DY22">
        <v>29.802399999999999</v>
      </c>
      <c r="DZ22">
        <v>29.9999</v>
      </c>
      <c r="EA22">
        <v>30.1889</v>
      </c>
      <c r="EB22">
        <v>30.2563</v>
      </c>
      <c r="EC22">
        <v>12.1698</v>
      </c>
      <c r="ED22">
        <v>43.960999999999999</v>
      </c>
      <c r="EE22">
        <v>90</v>
      </c>
      <c r="EF22">
        <v>23.702500000000001</v>
      </c>
      <c r="EG22">
        <v>200</v>
      </c>
      <c r="EH22">
        <v>17.573499999999999</v>
      </c>
      <c r="EI22">
        <v>101.64</v>
      </c>
      <c r="EJ22">
        <v>99.958600000000004</v>
      </c>
    </row>
    <row r="23" spans="1:140">
      <c r="A23" s="4">
        <v>23</v>
      </c>
      <c r="B23">
        <v>1571764308.5</v>
      </c>
      <c r="C23">
        <v>5211.4000000953702</v>
      </c>
      <c r="D23" s="5" t="s">
        <v>270</v>
      </c>
      <c r="E23" t="s">
        <v>271</v>
      </c>
      <c r="F23">
        <v>1571764303</v>
      </c>
      <c r="G23">
        <f t="shared" si="0"/>
        <v>2.4593709366308599E-3</v>
      </c>
      <c r="H23" s="2">
        <f t="shared" si="1"/>
        <v>10.23284164408595</v>
      </c>
      <c r="I23">
        <f t="shared" si="2"/>
        <v>286.89989300610415</v>
      </c>
      <c r="J23">
        <f t="shared" si="3"/>
        <v>200.98059578668165</v>
      </c>
      <c r="K23" s="2">
        <f t="shared" si="4"/>
        <v>19.766030596044057</v>
      </c>
      <c r="L23">
        <f t="shared" si="5"/>
        <v>28.216017775066284</v>
      </c>
      <c r="M23">
        <f t="shared" si="6"/>
        <v>0.21075342366646871</v>
      </c>
      <c r="N23">
        <f t="shared" si="7"/>
        <v>2.2333896281121497</v>
      </c>
      <c r="O23">
        <f t="shared" si="8"/>
        <v>0.20029523170446728</v>
      </c>
      <c r="P23">
        <f t="shared" si="9"/>
        <v>0.12608088685553476</v>
      </c>
      <c r="Q23" s="1">
        <f t="shared" si="10"/>
        <v>75.22641616984167</v>
      </c>
      <c r="R23">
        <f t="shared" si="11"/>
        <v>25.124406686248836</v>
      </c>
      <c r="S23">
        <f t="shared" si="12"/>
        <v>24.952538095238101</v>
      </c>
      <c r="T23">
        <f t="shared" si="13"/>
        <v>3.1706913772796681</v>
      </c>
      <c r="U23">
        <f t="shared" si="14"/>
        <v>61.346059111005779</v>
      </c>
      <c r="V23">
        <f t="shared" si="15"/>
        <v>1.9948163929950709</v>
      </c>
      <c r="W23">
        <f t="shared" si="16"/>
        <v>3.251743342445923</v>
      </c>
      <c r="X23">
        <f t="shared" si="17"/>
        <v>1.1758749842845972</v>
      </c>
      <c r="Y23">
        <f t="shared" si="18"/>
        <v>-108.45825830542093</v>
      </c>
      <c r="Z23">
        <f t="shared" si="19"/>
        <v>51.040889405586761</v>
      </c>
      <c r="AA23">
        <f t="shared" si="20"/>
        <v>4.8420907777085054</v>
      </c>
      <c r="AB23">
        <f t="shared" si="21"/>
        <v>22.65113804771601</v>
      </c>
      <c r="AC23">
        <v>-4.0738054758938602E-2</v>
      </c>
      <c r="AD23">
        <v>4.5732035316516602E-2</v>
      </c>
      <c r="AE23">
        <v>3.4255673875348398</v>
      </c>
      <c r="AF23">
        <v>5</v>
      </c>
      <c r="AG23">
        <v>1</v>
      </c>
      <c r="AH23">
        <f t="shared" si="22"/>
        <v>1.0001914964839014</v>
      </c>
      <c r="AI23">
        <f t="shared" si="23"/>
        <v>1.9149648390137664E-2</v>
      </c>
      <c r="AJ23">
        <f t="shared" si="24"/>
        <v>52230.279956418111</v>
      </c>
      <c r="AK23" t="s">
        <v>243</v>
      </c>
      <c r="AL23">
        <v>0</v>
      </c>
      <c r="AM23">
        <v>0</v>
      </c>
      <c r="AN23">
        <f t="shared" si="25"/>
        <v>0</v>
      </c>
      <c r="AO23" t="e">
        <f t="shared" si="26"/>
        <v>#DIV/0!</v>
      </c>
      <c r="AP23">
        <v>0</v>
      </c>
      <c r="AQ23" t="s">
        <v>243</v>
      </c>
      <c r="AR23">
        <v>0</v>
      </c>
      <c r="AS23">
        <v>0</v>
      </c>
      <c r="AT23" s="2" t="e">
        <f t="shared" si="27"/>
        <v>#DIV/0!</v>
      </c>
      <c r="AU23">
        <v>0.5</v>
      </c>
      <c r="AV23">
        <f t="shared" si="28"/>
        <v>342.00392783792034</v>
      </c>
      <c r="AW23">
        <f t="shared" si="29"/>
        <v>10.23284164408595</v>
      </c>
      <c r="AX23" s="2" t="e">
        <f t="shared" si="30"/>
        <v>#DIV/0!</v>
      </c>
      <c r="AY23" t="e">
        <f t="shared" si="31"/>
        <v>#DIV/0!</v>
      </c>
      <c r="AZ23" s="2">
        <f t="shared" si="32"/>
        <v>2.992024597137204E-2</v>
      </c>
      <c r="BA23" t="e">
        <f t="shared" si="33"/>
        <v>#DIV/0!</v>
      </c>
      <c r="BB23" t="s">
        <v>243</v>
      </c>
      <c r="BC23">
        <v>0</v>
      </c>
      <c r="BD23">
        <f t="shared" si="34"/>
        <v>0</v>
      </c>
      <c r="BE23" t="e">
        <f t="shared" si="35"/>
        <v>#DIV/0!</v>
      </c>
      <c r="BF23" t="e">
        <f t="shared" si="36"/>
        <v>#DIV/0!</v>
      </c>
      <c r="BG23" t="e">
        <f t="shared" si="37"/>
        <v>#DIV/0!</v>
      </c>
      <c r="BH23" t="e">
        <f t="shared" si="38"/>
        <v>#DIV/0!</v>
      </c>
      <c r="BI23">
        <v>995</v>
      </c>
      <c r="BJ23">
        <v>300</v>
      </c>
      <c r="BK23">
        <v>300</v>
      </c>
      <c r="BL23">
        <v>300</v>
      </c>
      <c r="BM23">
        <v>10621</v>
      </c>
      <c r="BN23">
        <v>2402.21</v>
      </c>
      <c r="BO23">
        <v>-8.4808100000000001E-3</v>
      </c>
      <c r="BP23">
        <v>16.906500000000001</v>
      </c>
      <c r="BQ23" s="2">
        <f t="shared" si="39"/>
        <v>400.01447619047599</v>
      </c>
      <c r="BR23">
        <f t="shared" si="40"/>
        <v>342.00392783792034</v>
      </c>
      <c r="BS23">
        <f t="shared" si="41"/>
        <v>0.85497887750209167</v>
      </c>
      <c r="BT23">
        <f t="shared" si="42"/>
        <v>0.2199577550041833</v>
      </c>
      <c r="BU23">
        <v>6</v>
      </c>
      <c r="BV23">
        <v>1571764303</v>
      </c>
      <c r="BW23">
        <v>286.89990476190502</v>
      </c>
      <c r="BX23">
        <v>300.02328571428598</v>
      </c>
      <c r="BY23">
        <v>20.283252380952401</v>
      </c>
      <c r="BZ23">
        <v>17.3925190476191</v>
      </c>
      <c r="CA23">
        <v>500.01485714285701</v>
      </c>
      <c r="CB23">
        <v>98.247923809523797</v>
      </c>
      <c r="CC23">
        <v>0.100031219047619</v>
      </c>
      <c r="CD23">
        <v>25.376442857142901</v>
      </c>
      <c r="CE23">
        <v>24.952538095238101</v>
      </c>
      <c r="CF23">
        <v>999.9</v>
      </c>
      <c r="CG23">
        <v>0</v>
      </c>
      <c r="CH23">
        <v>0</v>
      </c>
      <c r="CI23">
        <v>9999.3766666666706</v>
      </c>
      <c r="CJ23">
        <v>0</v>
      </c>
      <c r="CK23">
        <v>0.27864899999999998</v>
      </c>
      <c r="CL23">
        <v>400.01447619047599</v>
      </c>
      <c r="CM23">
        <v>0.50007938095238103</v>
      </c>
      <c r="CN23">
        <v>0.49992061904761897</v>
      </c>
      <c r="CO23">
        <v>0</v>
      </c>
      <c r="CP23">
        <v>963.12190476190494</v>
      </c>
      <c r="CQ23">
        <v>0.49995400000000001</v>
      </c>
      <c r="CR23">
        <v>3742.1642857142901</v>
      </c>
      <c r="CS23">
        <v>2624.6785714285702</v>
      </c>
      <c r="CT23">
        <v>36.97</v>
      </c>
      <c r="CU23">
        <v>40.625</v>
      </c>
      <c r="CV23">
        <v>38.892714285714298</v>
      </c>
      <c r="CW23">
        <v>40.511809523809497</v>
      </c>
      <c r="CX23">
        <v>39.993904761904801</v>
      </c>
      <c r="CY23">
        <v>199.78904761904801</v>
      </c>
      <c r="CZ23">
        <v>199.72571428571399</v>
      </c>
      <c r="DA23">
        <v>0</v>
      </c>
      <c r="DB23">
        <v>96.200000047683702</v>
      </c>
      <c r="DC23">
        <v>964.43257692307702</v>
      </c>
      <c r="DD23">
        <v>-35.911350444859103</v>
      </c>
      <c r="DE23">
        <v>-113.685811998316</v>
      </c>
      <c r="DF23">
        <v>3746.02653846154</v>
      </c>
      <c r="DG23">
        <v>15</v>
      </c>
      <c r="DH23">
        <v>1571764276</v>
      </c>
      <c r="DI23" t="s">
        <v>272</v>
      </c>
      <c r="DJ23">
        <v>10</v>
      </c>
      <c r="DK23">
        <v>0.85599999999999998</v>
      </c>
      <c r="DL23">
        <v>0.16200000000000001</v>
      </c>
      <c r="DM23">
        <v>300</v>
      </c>
      <c r="DN23">
        <v>17</v>
      </c>
      <c r="DO23">
        <v>0.1</v>
      </c>
      <c r="DP23">
        <v>0.03</v>
      </c>
      <c r="DQ23">
        <v>100</v>
      </c>
      <c r="DR23">
        <v>100</v>
      </c>
      <c r="DS23">
        <v>0.85599999999999998</v>
      </c>
      <c r="DT23">
        <v>0.16200000000000001</v>
      </c>
      <c r="DU23">
        <v>2</v>
      </c>
      <c r="DV23">
        <v>566.60900000000004</v>
      </c>
      <c r="DW23">
        <v>612.476</v>
      </c>
      <c r="DX23">
        <v>23.809200000000001</v>
      </c>
      <c r="DY23">
        <v>29.797499999999999</v>
      </c>
      <c r="DZ23">
        <v>30.0002</v>
      </c>
      <c r="EA23">
        <v>30.1846</v>
      </c>
      <c r="EB23">
        <v>30.253699999999998</v>
      </c>
      <c r="EC23">
        <v>16.5275</v>
      </c>
      <c r="ED23">
        <v>45.291600000000003</v>
      </c>
      <c r="EE23">
        <v>90</v>
      </c>
      <c r="EF23">
        <v>23.8352</v>
      </c>
      <c r="EG23">
        <v>300</v>
      </c>
      <c r="EH23">
        <v>17.220800000000001</v>
      </c>
      <c r="EI23">
        <v>101.642</v>
      </c>
      <c r="EJ23">
        <v>99.960499999999996</v>
      </c>
    </row>
    <row r="24" spans="1:140">
      <c r="A24">
        <v>24</v>
      </c>
      <c r="B24">
        <v>1571764402.5</v>
      </c>
      <c r="C24">
        <v>5305.4000000953702</v>
      </c>
      <c r="D24" t="s">
        <v>273</v>
      </c>
      <c r="E24" t="s">
        <v>274</v>
      </c>
      <c r="F24">
        <v>1571764397</v>
      </c>
      <c r="G24">
        <f t="shared" si="0"/>
        <v>2.4923107922091431E-3</v>
      </c>
      <c r="H24" s="2">
        <f t="shared" si="1"/>
        <v>11.478686218249257</v>
      </c>
      <c r="I24">
        <f t="shared" si="2"/>
        <v>335.26689158096747</v>
      </c>
      <c r="J24">
        <f t="shared" si="3"/>
        <v>238.32386753974413</v>
      </c>
      <c r="K24" s="2">
        <f t="shared" si="4"/>
        <v>23.438181693039848</v>
      </c>
      <c r="L24">
        <f t="shared" si="5"/>
        <v>32.972133264096847</v>
      </c>
      <c r="M24">
        <f t="shared" si="6"/>
        <v>0.21022468767845187</v>
      </c>
      <c r="N24">
        <f t="shared" si="7"/>
        <v>2.2341025558212024</v>
      </c>
      <c r="O24">
        <f t="shared" si="8"/>
        <v>0.19982065729575571</v>
      </c>
      <c r="P24">
        <f t="shared" si="9"/>
        <v>0.12577975113194514</v>
      </c>
      <c r="Q24" s="1">
        <f t="shared" si="10"/>
        <v>75.226638185241498</v>
      </c>
      <c r="R24">
        <f t="shared" si="11"/>
        <v>25.254343079660778</v>
      </c>
      <c r="S24">
        <f t="shared" si="12"/>
        <v>25.018190476190501</v>
      </c>
      <c r="T24">
        <f t="shared" si="13"/>
        <v>3.1831275836972783</v>
      </c>
      <c r="U24">
        <f t="shared" si="14"/>
        <v>60.649447216020057</v>
      </c>
      <c r="V24">
        <f t="shared" si="15"/>
        <v>1.9887382241592715</v>
      </c>
      <c r="W24">
        <f t="shared" si="16"/>
        <v>3.2790706518326891</v>
      </c>
      <c r="X24">
        <f t="shared" si="17"/>
        <v>1.1943893595380068</v>
      </c>
      <c r="Y24">
        <f t="shared" si="18"/>
        <v>-109.91090593642321</v>
      </c>
      <c r="Z24">
        <f t="shared" si="19"/>
        <v>60.113494504101951</v>
      </c>
      <c r="AA24">
        <f t="shared" si="20"/>
        <v>5.7068863482684442</v>
      </c>
      <c r="AB24">
        <f t="shared" si="21"/>
        <v>31.136113101188684</v>
      </c>
      <c r="AC24">
        <v>-4.07571236493834E-2</v>
      </c>
      <c r="AD24">
        <v>4.5753441816567403E-2</v>
      </c>
      <c r="AE24">
        <v>3.4268383562996001</v>
      </c>
      <c r="AF24">
        <v>5</v>
      </c>
      <c r="AG24">
        <v>1</v>
      </c>
      <c r="AH24">
        <f t="shared" si="22"/>
        <v>1.0001915010693008</v>
      </c>
      <c r="AI24">
        <f t="shared" si="23"/>
        <v>1.9150106930077015E-2</v>
      </c>
      <c r="AJ24">
        <f t="shared" si="24"/>
        <v>52229.029567391852</v>
      </c>
      <c r="AK24" t="s">
        <v>245</v>
      </c>
      <c r="AL24">
        <v>613.87615384615401</v>
      </c>
      <c r="AM24">
        <v>2863.41</v>
      </c>
      <c r="AN24">
        <f t="shared" si="25"/>
        <v>2249.5338461538458</v>
      </c>
      <c r="AO24">
        <f t="shared" si="26"/>
        <v>0.78561360271628788</v>
      </c>
      <c r="AP24">
        <v>-2.6002066171693601</v>
      </c>
      <c r="AQ24" t="s">
        <v>275</v>
      </c>
      <c r="AR24">
        <v>944.30619230769196</v>
      </c>
      <c r="AS24">
        <v>2643</v>
      </c>
      <c r="AT24" s="2">
        <f t="shared" si="27"/>
        <v>0.64271426700427847</v>
      </c>
      <c r="AU24">
        <v>0.5</v>
      </c>
      <c r="AV24">
        <f t="shared" si="28"/>
        <v>342.00310497672524</v>
      </c>
      <c r="AW24">
        <f t="shared" si="29"/>
        <v>11.478686218249257</v>
      </c>
      <c r="AX24" s="2">
        <f t="shared" si="30"/>
        <v>109.90513746415164</v>
      </c>
      <c r="AY24">
        <f t="shared" si="31"/>
        <v>1</v>
      </c>
      <c r="AZ24" s="2">
        <f t="shared" si="32"/>
        <v>4.1165979578977059E-2</v>
      </c>
      <c r="BA24">
        <f t="shared" si="33"/>
        <v>8.3393870601589051E-2</v>
      </c>
      <c r="BB24" t="s">
        <v>243</v>
      </c>
      <c r="BC24">
        <v>0</v>
      </c>
      <c r="BD24">
        <f t="shared" si="34"/>
        <v>2643</v>
      </c>
      <c r="BE24">
        <f t="shared" si="35"/>
        <v>0.64271426700427847</v>
      </c>
      <c r="BF24">
        <f t="shared" si="36"/>
        <v>7.6974656091862451E-2</v>
      </c>
      <c r="BG24">
        <f t="shared" si="37"/>
        <v>0.83715629822799631</v>
      </c>
      <c r="BH24">
        <f t="shared" si="38"/>
        <v>9.7980299508205748E-2</v>
      </c>
      <c r="BI24">
        <v>996</v>
      </c>
      <c r="BJ24">
        <v>300</v>
      </c>
      <c r="BK24">
        <v>300</v>
      </c>
      <c r="BL24">
        <v>300</v>
      </c>
      <c r="BM24">
        <v>10621.1</v>
      </c>
      <c r="BN24">
        <v>2500.9899999999998</v>
      </c>
      <c r="BO24">
        <v>-8.4826399999999996E-3</v>
      </c>
      <c r="BP24">
        <v>-6.4665499999999998</v>
      </c>
      <c r="BQ24" s="2">
        <f t="shared" si="39"/>
        <v>400.01323809523802</v>
      </c>
      <c r="BR24">
        <f t="shared" si="40"/>
        <v>342.00310497672524</v>
      </c>
      <c r="BS24">
        <f t="shared" si="41"/>
        <v>0.85497946669279656</v>
      </c>
      <c r="BT24">
        <f t="shared" si="42"/>
        <v>0.21995893338559308</v>
      </c>
      <c r="BU24">
        <v>6</v>
      </c>
      <c r="BV24">
        <v>1571764397</v>
      </c>
      <c r="BW24">
        <v>335.26690476190498</v>
      </c>
      <c r="BX24">
        <v>350.04071428571399</v>
      </c>
      <c r="BY24">
        <v>20.221866666666699</v>
      </c>
      <c r="BZ24">
        <v>17.292280952380899</v>
      </c>
      <c r="CA24">
        <v>500.023142857143</v>
      </c>
      <c r="CB24">
        <v>98.245885714285706</v>
      </c>
      <c r="CC24">
        <v>0.100041342857143</v>
      </c>
      <c r="CD24">
        <v>25.517285714285698</v>
      </c>
      <c r="CE24">
        <v>25.018190476190501</v>
      </c>
      <c r="CF24">
        <v>999.9</v>
      </c>
      <c r="CG24">
        <v>0</v>
      </c>
      <c r="CH24">
        <v>0</v>
      </c>
      <c r="CI24">
        <v>10004.2647619048</v>
      </c>
      <c r="CJ24">
        <v>0</v>
      </c>
      <c r="CK24">
        <v>0.27864899999999998</v>
      </c>
      <c r="CL24">
        <v>400.01323809523802</v>
      </c>
      <c r="CM24">
        <v>0.50005790476190504</v>
      </c>
      <c r="CN24">
        <v>0.49994209523809502</v>
      </c>
      <c r="CO24">
        <v>0</v>
      </c>
      <c r="CP24">
        <v>944.29295238095199</v>
      </c>
      <c r="CQ24">
        <v>0.49995400000000001</v>
      </c>
      <c r="CR24">
        <v>3696.0409523809499</v>
      </c>
      <c r="CS24">
        <v>2624.65333333333</v>
      </c>
      <c r="CT24">
        <v>36.936999999999998</v>
      </c>
      <c r="CU24">
        <v>40.625</v>
      </c>
      <c r="CV24">
        <v>38.869</v>
      </c>
      <c r="CW24">
        <v>40.484999999999999</v>
      </c>
      <c r="CX24">
        <v>39.919285714285699</v>
      </c>
      <c r="CY24">
        <v>199.78047619047601</v>
      </c>
      <c r="CZ24">
        <v>199.732857142857</v>
      </c>
      <c r="DA24">
        <v>0</v>
      </c>
      <c r="DB24">
        <v>190.40000009536701</v>
      </c>
      <c r="DC24">
        <v>944.30619230769196</v>
      </c>
      <c r="DD24">
        <v>4.5936752046689202</v>
      </c>
      <c r="DE24">
        <v>18.172649564840299</v>
      </c>
      <c r="DF24">
        <v>3695.7011538461502</v>
      </c>
      <c r="DG24">
        <v>15</v>
      </c>
      <c r="DH24">
        <v>1571764372</v>
      </c>
      <c r="DI24" t="s">
        <v>276</v>
      </c>
      <c r="DJ24">
        <v>11</v>
      </c>
      <c r="DK24">
        <v>1.0649999999999999</v>
      </c>
      <c r="DL24">
        <v>0.16400000000000001</v>
      </c>
      <c r="DM24">
        <v>350</v>
      </c>
      <c r="DN24">
        <v>17</v>
      </c>
      <c r="DO24">
        <v>0.12</v>
      </c>
      <c r="DP24">
        <v>0.03</v>
      </c>
      <c r="DQ24">
        <v>100</v>
      </c>
      <c r="DR24">
        <v>100</v>
      </c>
      <c r="DS24">
        <v>1.0649999999999999</v>
      </c>
      <c r="DT24">
        <v>0.16400000000000001</v>
      </c>
      <c r="DU24">
        <v>2</v>
      </c>
      <c r="DV24">
        <v>566.55700000000002</v>
      </c>
      <c r="DW24">
        <v>612.39599999999996</v>
      </c>
      <c r="DX24">
        <v>23.863900000000001</v>
      </c>
      <c r="DY24">
        <v>29.779599999999999</v>
      </c>
      <c r="DZ24">
        <v>29.9999</v>
      </c>
      <c r="EA24">
        <v>30.1768</v>
      </c>
      <c r="EB24">
        <v>30.244499999999999</v>
      </c>
      <c r="EC24">
        <v>18.652899999999999</v>
      </c>
      <c r="ED24">
        <v>45.72</v>
      </c>
      <c r="EE24">
        <v>90</v>
      </c>
      <c r="EF24">
        <v>23.8855</v>
      </c>
      <c r="EG24">
        <v>350</v>
      </c>
      <c r="EH24">
        <v>17.165500000000002</v>
      </c>
      <c r="EI24">
        <v>101.64</v>
      </c>
      <c r="EJ24">
        <v>99.962500000000006</v>
      </c>
    </row>
    <row r="25" spans="1:140">
      <c r="A25">
        <v>25</v>
      </c>
      <c r="B25">
        <v>1571764495.5</v>
      </c>
      <c r="C25">
        <v>5398.4000000953702</v>
      </c>
      <c r="D25" t="s">
        <v>277</v>
      </c>
      <c r="E25" t="s">
        <v>278</v>
      </c>
      <c r="F25">
        <v>1571764490</v>
      </c>
      <c r="G25">
        <f t="shared" si="0"/>
        <v>2.6003716095290177E-3</v>
      </c>
      <c r="H25" s="2">
        <f t="shared" si="1"/>
        <v>12.911053727420606</v>
      </c>
      <c r="I25">
        <f t="shared" si="2"/>
        <v>383.34855661060669</v>
      </c>
      <c r="J25">
        <f t="shared" si="3"/>
        <v>279.80325994314376</v>
      </c>
      <c r="K25" s="2">
        <f t="shared" si="4"/>
        <v>27.516821974526806</v>
      </c>
      <c r="L25">
        <f t="shared" si="5"/>
        <v>37.699825186416149</v>
      </c>
      <c r="M25">
        <f t="shared" si="6"/>
        <v>0.22288950768246216</v>
      </c>
      <c r="N25">
        <f t="shared" si="7"/>
        <v>2.2343368399739028</v>
      </c>
      <c r="O25">
        <f t="shared" si="8"/>
        <v>0.21123264109077472</v>
      </c>
      <c r="P25">
        <f t="shared" si="9"/>
        <v>0.13301689935700942</v>
      </c>
      <c r="Q25" s="1">
        <f t="shared" si="10"/>
        <v>75.214363382490731</v>
      </c>
      <c r="R25">
        <f t="shared" si="11"/>
        <v>25.158793026365093</v>
      </c>
      <c r="S25">
        <f t="shared" si="12"/>
        <v>24.955109523809501</v>
      </c>
      <c r="T25">
        <f t="shared" si="13"/>
        <v>3.1711776701494179</v>
      </c>
      <c r="U25">
        <f t="shared" si="14"/>
        <v>60.972820537302198</v>
      </c>
      <c r="V25">
        <f t="shared" si="15"/>
        <v>1.9923065305109375</v>
      </c>
      <c r="W25">
        <f t="shared" si="16"/>
        <v>3.2675321773774209</v>
      </c>
      <c r="X25">
        <f t="shared" si="17"/>
        <v>1.1788711396384803</v>
      </c>
      <c r="Y25">
        <f t="shared" si="18"/>
        <v>-114.67638798022968</v>
      </c>
      <c r="Z25">
        <f t="shared" si="19"/>
        <v>60.570080300208339</v>
      </c>
      <c r="AA25">
        <f t="shared" si="20"/>
        <v>5.7460903530840328</v>
      </c>
      <c r="AB25">
        <f t="shared" si="21"/>
        <v>26.854146055553421</v>
      </c>
      <c r="AC25">
        <v>-4.0763391295182999E-2</v>
      </c>
      <c r="AD25">
        <v>4.5760477798053402E-2</v>
      </c>
      <c r="AE25">
        <v>3.4272560598121702</v>
      </c>
      <c r="AF25">
        <v>4</v>
      </c>
      <c r="AG25">
        <v>1</v>
      </c>
      <c r="AH25">
        <f t="shared" si="22"/>
        <v>1.0001531420934815</v>
      </c>
      <c r="AI25">
        <f t="shared" si="23"/>
        <v>1.5314209348149532E-2</v>
      </c>
      <c r="AJ25">
        <f t="shared" si="24"/>
        <v>52247.066465165975</v>
      </c>
      <c r="AK25" t="s">
        <v>243</v>
      </c>
      <c r="AL25">
        <v>0</v>
      </c>
      <c r="AM25">
        <v>0</v>
      </c>
      <c r="AN25">
        <f t="shared" si="25"/>
        <v>0</v>
      </c>
      <c r="AO25" t="e">
        <f t="shared" si="26"/>
        <v>#DIV/0!</v>
      </c>
      <c r="AP25">
        <v>0</v>
      </c>
      <c r="AQ25" t="s">
        <v>243</v>
      </c>
      <c r="AR25">
        <v>0</v>
      </c>
      <c r="AS25">
        <v>0</v>
      </c>
      <c r="AT25" s="2" t="e">
        <f t="shared" si="27"/>
        <v>#DIV/0!</v>
      </c>
      <c r="AU25">
        <v>0.5</v>
      </c>
      <c r="AV25">
        <f t="shared" si="28"/>
        <v>341.9400378181553</v>
      </c>
      <c r="AW25">
        <f t="shared" si="29"/>
        <v>12.911053727420606</v>
      </c>
      <c r="AX25" s="2" t="e">
        <f t="shared" si="30"/>
        <v>#DIV/0!</v>
      </c>
      <c r="AY25" t="e">
        <f t="shared" si="31"/>
        <v>#DIV/0!</v>
      </c>
      <c r="AZ25" s="2">
        <f t="shared" si="32"/>
        <v>3.7758239163226452E-2</v>
      </c>
      <c r="BA25" t="e">
        <f t="shared" si="33"/>
        <v>#DIV/0!</v>
      </c>
      <c r="BB25" t="s">
        <v>243</v>
      </c>
      <c r="BC25">
        <v>0</v>
      </c>
      <c r="BD25">
        <f t="shared" si="34"/>
        <v>0</v>
      </c>
      <c r="BE25" t="e">
        <f t="shared" si="35"/>
        <v>#DIV/0!</v>
      </c>
      <c r="BF25" t="e">
        <f t="shared" si="36"/>
        <v>#DIV/0!</v>
      </c>
      <c r="BG25" t="e">
        <f t="shared" si="37"/>
        <v>#DIV/0!</v>
      </c>
      <c r="BH25" t="e">
        <f t="shared" si="38"/>
        <v>#DIV/0!</v>
      </c>
      <c r="BI25">
        <v>996</v>
      </c>
      <c r="BJ25">
        <v>300</v>
      </c>
      <c r="BK25">
        <v>300</v>
      </c>
      <c r="BL25">
        <v>300</v>
      </c>
      <c r="BM25">
        <v>10621.1</v>
      </c>
      <c r="BN25">
        <v>2500.9899999999998</v>
      </c>
      <c r="BO25">
        <v>-8.4826399999999996E-3</v>
      </c>
      <c r="BP25">
        <v>-6.4665499999999998</v>
      </c>
      <c r="BQ25" s="2">
        <f t="shared" si="39"/>
        <v>399.93838095238101</v>
      </c>
      <c r="BR25">
        <f t="shared" si="40"/>
        <v>341.9400378181553</v>
      </c>
      <c r="BS25">
        <f t="shared" si="41"/>
        <v>0.85498180245638555</v>
      </c>
      <c r="BT25">
        <f t="shared" si="42"/>
        <v>0.21996360491277112</v>
      </c>
      <c r="BU25">
        <v>6</v>
      </c>
      <c r="BV25">
        <v>1571764490</v>
      </c>
      <c r="BW25">
        <v>383.34857142857101</v>
      </c>
      <c r="BX25">
        <v>400.03604761904802</v>
      </c>
      <c r="BY25">
        <v>20.2586571428571</v>
      </c>
      <c r="BZ25">
        <v>17.201838095238099</v>
      </c>
      <c r="CA25">
        <v>499.98904761904799</v>
      </c>
      <c r="CB25">
        <v>98.243504761904802</v>
      </c>
      <c r="CC25">
        <v>9.9959785714285695E-2</v>
      </c>
      <c r="CD25">
        <v>25.4579428571429</v>
      </c>
      <c r="CE25">
        <v>24.955109523809501</v>
      </c>
      <c r="CF25">
        <v>999.9</v>
      </c>
      <c r="CG25">
        <v>0</v>
      </c>
      <c r="CH25">
        <v>0</v>
      </c>
      <c r="CI25">
        <v>10006.045714285699</v>
      </c>
      <c r="CJ25">
        <v>0</v>
      </c>
      <c r="CK25">
        <v>0.27864899999999998</v>
      </c>
      <c r="CL25">
        <v>399.93838095238101</v>
      </c>
      <c r="CM25">
        <v>0.49998323809523798</v>
      </c>
      <c r="CN25">
        <v>0.50001676190476196</v>
      </c>
      <c r="CO25">
        <v>0</v>
      </c>
      <c r="CP25">
        <v>948.67295238095198</v>
      </c>
      <c r="CQ25">
        <v>0.49995400000000001</v>
      </c>
      <c r="CR25">
        <v>3717.2</v>
      </c>
      <c r="CS25">
        <v>2624.0914285714298</v>
      </c>
      <c r="CT25">
        <v>36.936999999999998</v>
      </c>
      <c r="CU25">
        <v>40.594999999999999</v>
      </c>
      <c r="CV25">
        <v>38.875</v>
      </c>
      <c r="CW25">
        <v>40.463999999999999</v>
      </c>
      <c r="CX25">
        <v>39.931095238095203</v>
      </c>
      <c r="CY25">
        <v>199.711428571429</v>
      </c>
      <c r="CZ25">
        <v>199.72619047619</v>
      </c>
      <c r="DA25">
        <v>0</v>
      </c>
      <c r="DB25">
        <v>92.300000190734906</v>
      </c>
      <c r="DC25">
        <v>948.63334615384599</v>
      </c>
      <c r="DD25">
        <v>2.6567863548700399</v>
      </c>
      <c r="DE25">
        <v>6.7299144899740302</v>
      </c>
      <c r="DF25">
        <v>3717.0149999999999</v>
      </c>
      <c r="DG25">
        <v>15</v>
      </c>
      <c r="DH25">
        <v>1571764461.5</v>
      </c>
      <c r="DI25" t="s">
        <v>279</v>
      </c>
      <c r="DJ25">
        <v>12</v>
      </c>
      <c r="DK25">
        <v>1.0269999999999999</v>
      </c>
      <c r="DL25">
        <v>0.16400000000000001</v>
      </c>
      <c r="DM25">
        <v>400</v>
      </c>
      <c r="DN25">
        <v>17</v>
      </c>
      <c r="DO25">
        <v>0.06</v>
      </c>
      <c r="DP25">
        <v>0.02</v>
      </c>
      <c r="DQ25">
        <v>100</v>
      </c>
      <c r="DR25">
        <v>100</v>
      </c>
      <c r="DS25">
        <v>1.0269999999999999</v>
      </c>
      <c r="DT25">
        <v>0.16400000000000001</v>
      </c>
      <c r="DU25">
        <v>2</v>
      </c>
      <c r="DV25">
        <v>566.75199999999995</v>
      </c>
      <c r="DW25">
        <v>612.63400000000001</v>
      </c>
      <c r="DX25">
        <v>23.9818</v>
      </c>
      <c r="DY25">
        <v>29.761600000000001</v>
      </c>
      <c r="DZ25">
        <v>30</v>
      </c>
      <c r="EA25">
        <v>30.161300000000001</v>
      </c>
      <c r="EB25">
        <v>30.230499999999999</v>
      </c>
      <c r="EC25">
        <v>20.745799999999999</v>
      </c>
      <c r="ED25">
        <v>46.372199999999999</v>
      </c>
      <c r="EE25">
        <v>90</v>
      </c>
      <c r="EF25">
        <v>23.9876</v>
      </c>
      <c r="EG25">
        <v>400</v>
      </c>
      <c r="EH25">
        <v>17.013400000000001</v>
      </c>
      <c r="EI25">
        <v>101.648</v>
      </c>
      <c r="EJ25">
        <v>99.970399999999998</v>
      </c>
    </row>
    <row r="26" spans="1:140">
      <c r="A26">
        <v>26</v>
      </c>
      <c r="B26">
        <v>1571764586</v>
      </c>
      <c r="C26">
        <v>5488.9000000953702</v>
      </c>
      <c r="D26" t="s">
        <v>280</v>
      </c>
      <c r="E26" t="s">
        <v>281</v>
      </c>
      <c r="F26">
        <v>1571764580.5</v>
      </c>
      <c r="G26">
        <f t="shared" si="0"/>
        <v>2.4761488165330635E-3</v>
      </c>
      <c r="H26" s="2">
        <f t="shared" si="1"/>
        <v>13.889504521965742</v>
      </c>
      <c r="I26">
        <f t="shared" si="2"/>
        <v>432.06498407417939</v>
      </c>
      <c r="J26">
        <f t="shared" si="3"/>
        <v>313.86235169558518</v>
      </c>
      <c r="K26" s="2">
        <f t="shared" si="4"/>
        <v>30.86556891731987</v>
      </c>
      <c r="L26">
        <f t="shared" si="5"/>
        <v>42.489745809452181</v>
      </c>
      <c r="M26">
        <f t="shared" si="6"/>
        <v>0.2094153118972038</v>
      </c>
      <c r="N26">
        <f t="shared" si="7"/>
        <v>2.2352905744155409</v>
      </c>
      <c r="O26">
        <f t="shared" si="8"/>
        <v>0.19909432324099954</v>
      </c>
      <c r="P26">
        <f t="shared" si="9"/>
        <v>0.12531885093187883</v>
      </c>
      <c r="Q26" s="1">
        <f t="shared" si="10"/>
        <v>75.219406349222254</v>
      </c>
      <c r="R26">
        <f t="shared" si="11"/>
        <v>25.290394900255695</v>
      </c>
      <c r="S26">
        <f t="shared" si="12"/>
        <v>25.014519047619</v>
      </c>
      <c r="T26">
        <f t="shared" si="13"/>
        <v>3.1824309996133504</v>
      </c>
      <c r="U26">
        <f t="shared" si="14"/>
        <v>60.624458643769906</v>
      </c>
      <c r="V26">
        <f t="shared" si="15"/>
        <v>1.991530904004293</v>
      </c>
      <c r="W26">
        <f t="shared" si="16"/>
        <v>3.2850287632365576</v>
      </c>
      <c r="X26">
        <f t="shared" si="17"/>
        <v>1.1909000956090574</v>
      </c>
      <c r="Y26">
        <f t="shared" si="18"/>
        <v>-109.1981628091081</v>
      </c>
      <c r="Z26">
        <f t="shared" si="19"/>
        <v>64.272032757853978</v>
      </c>
      <c r="AA26">
        <f t="shared" si="20"/>
        <v>6.0992606988472424</v>
      </c>
      <c r="AB26">
        <f t="shared" si="21"/>
        <v>36.39253699681538</v>
      </c>
      <c r="AC26">
        <v>-4.0788911925862703E-2</v>
      </c>
      <c r="AD26">
        <v>4.5789126941721402E-2</v>
      </c>
      <c r="AE26">
        <v>3.4289566420962698</v>
      </c>
      <c r="AF26">
        <v>4</v>
      </c>
      <c r="AG26">
        <v>1</v>
      </c>
      <c r="AH26">
        <f t="shared" si="22"/>
        <v>1.0001530964675249</v>
      </c>
      <c r="AI26">
        <f t="shared" si="23"/>
        <v>1.5309646752492689E-2</v>
      </c>
      <c r="AJ26">
        <f t="shared" si="24"/>
        <v>52262.634802032371</v>
      </c>
      <c r="AK26" t="s">
        <v>245</v>
      </c>
      <c r="AL26">
        <v>613.87615384615401</v>
      </c>
      <c r="AM26">
        <v>2863.41</v>
      </c>
      <c r="AN26">
        <f t="shared" si="25"/>
        <v>2249.5338461538458</v>
      </c>
      <c r="AO26">
        <f t="shared" si="26"/>
        <v>0.78561360271628788</v>
      </c>
      <c r="AP26">
        <v>-2.6002066171693601</v>
      </c>
      <c r="AQ26" t="s">
        <v>282</v>
      </c>
      <c r="AR26">
        <v>943.68769230769203</v>
      </c>
      <c r="AS26">
        <v>2651.86</v>
      </c>
      <c r="AT26" s="2">
        <f t="shared" si="27"/>
        <v>0.64414120945008713</v>
      </c>
      <c r="AU26">
        <v>0.5</v>
      </c>
      <c r="AV26">
        <f t="shared" si="28"/>
        <v>341.96296001040366</v>
      </c>
      <c r="AW26">
        <f t="shared" si="29"/>
        <v>13.889504521965742</v>
      </c>
      <c r="AX26" s="2">
        <f t="shared" si="30"/>
        <v>110.1362173241166</v>
      </c>
      <c r="AY26">
        <f t="shared" si="31"/>
        <v>1</v>
      </c>
      <c r="AZ26" s="2">
        <f t="shared" si="32"/>
        <v>4.8220752149979729E-2</v>
      </c>
      <c r="BA26">
        <f t="shared" si="33"/>
        <v>7.9774196224536631E-2</v>
      </c>
      <c r="BB26" t="s">
        <v>243</v>
      </c>
      <c r="BC26">
        <v>0</v>
      </c>
      <c r="BD26">
        <f t="shared" si="34"/>
        <v>2651.86</v>
      </c>
      <c r="BE26">
        <f t="shared" si="35"/>
        <v>0.64414120945008713</v>
      </c>
      <c r="BF26">
        <f t="shared" si="36"/>
        <v>7.3880443247736002E-2</v>
      </c>
      <c r="BG26">
        <f t="shared" si="37"/>
        <v>0.83816773666583777</v>
      </c>
      <c r="BH26">
        <f t="shared" si="38"/>
        <v>9.4041705734589684E-2</v>
      </c>
      <c r="BI26">
        <v>997</v>
      </c>
      <c r="BJ26">
        <v>300</v>
      </c>
      <c r="BK26">
        <v>300</v>
      </c>
      <c r="BL26">
        <v>300</v>
      </c>
      <c r="BM26">
        <v>10621.4</v>
      </c>
      <c r="BN26">
        <v>2539.7399999999998</v>
      </c>
      <c r="BO26">
        <v>-8.4828899999999999E-3</v>
      </c>
      <c r="BP26">
        <v>6.5827600000000004</v>
      </c>
      <c r="BQ26" s="2">
        <f t="shared" si="39"/>
        <v>399.96519047619103</v>
      </c>
      <c r="BR26">
        <f t="shared" si="40"/>
        <v>341.96296001040366</v>
      </c>
      <c r="BS26">
        <f t="shared" si="41"/>
        <v>0.85498180379964817</v>
      </c>
      <c r="BT26">
        <f t="shared" si="42"/>
        <v>0.21996360759929623</v>
      </c>
      <c r="BU26">
        <v>6</v>
      </c>
      <c r="BV26">
        <v>1571764580.5</v>
      </c>
      <c r="BW26">
        <v>432.065</v>
      </c>
      <c r="BX26">
        <v>450.01352380952397</v>
      </c>
      <c r="BY26">
        <v>20.251257142857099</v>
      </c>
      <c r="BZ26">
        <v>17.340533333333301</v>
      </c>
      <c r="CA26">
        <v>500.00442857142798</v>
      </c>
      <c r="CB26">
        <v>98.241109523809499</v>
      </c>
      <c r="CC26">
        <v>9.9990485714285704E-2</v>
      </c>
      <c r="CD26">
        <v>25.547857142857101</v>
      </c>
      <c r="CE26">
        <v>25.014519047619</v>
      </c>
      <c r="CF26">
        <v>999.9</v>
      </c>
      <c r="CG26">
        <v>0</v>
      </c>
      <c r="CH26">
        <v>0</v>
      </c>
      <c r="CI26">
        <v>10012.554285714299</v>
      </c>
      <c r="CJ26">
        <v>0</v>
      </c>
      <c r="CK26">
        <v>0.27864899999999998</v>
      </c>
      <c r="CL26">
        <v>399.96519047619103</v>
      </c>
      <c r="CM26">
        <v>0.49998142857142802</v>
      </c>
      <c r="CN26">
        <v>0.50001857142857198</v>
      </c>
      <c r="CO26">
        <v>0</v>
      </c>
      <c r="CP26">
        <v>943.78</v>
      </c>
      <c r="CQ26">
        <v>0.49995400000000001</v>
      </c>
      <c r="CR26">
        <v>3700.4733333333302</v>
      </c>
      <c r="CS26">
        <v>2624.2661904761899</v>
      </c>
      <c r="CT26">
        <v>36.919285714285699</v>
      </c>
      <c r="CU26">
        <v>40.606999999999999</v>
      </c>
      <c r="CV26">
        <v>38.863</v>
      </c>
      <c r="CW26">
        <v>40.472999999999999</v>
      </c>
      <c r="CX26">
        <v>39.913380952380997</v>
      </c>
      <c r="CY26">
        <v>199.72619047619</v>
      </c>
      <c r="CZ26">
        <v>199.740952380952</v>
      </c>
      <c r="DA26">
        <v>0</v>
      </c>
      <c r="DB26">
        <v>182.90000009536701</v>
      </c>
      <c r="DC26">
        <v>943.68769230769203</v>
      </c>
      <c r="DD26">
        <v>3.1386666842709401</v>
      </c>
      <c r="DE26">
        <v>2.9162393246141098</v>
      </c>
      <c r="DF26">
        <v>3700.2838461538499</v>
      </c>
      <c r="DG26">
        <v>15</v>
      </c>
      <c r="DH26">
        <v>1571764556</v>
      </c>
      <c r="DI26" t="s">
        <v>283</v>
      </c>
      <c r="DJ26">
        <v>13</v>
      </c>
      <c r="DK26">
        <v>1.1000000000000001</v>
      </c>
      <c r="DL26">
        <v>0.16700000000000001</v>
      </c>
      <c r="DM26">
        <v>450</v>
      </c>
      <c r="DN26">
        <v>17</v>
      </c>
      <c r="DO26">
        <v>7.0000000000000007E-2</v>
      </c>
      <c r="DP26">
        <v>0.02</v>
      </c>
      <c r="DQ26">
        <v>100</v>
      </c>
      <c r="DR26">
        <v>100</v>
      </c>
      <c r="DS26">
        <v>1.1000000000000001</v>
      </c>
      <c r="DT26">
        <v>0.16700000000000001</v>
      </c>
      <c r="DU26">
        <v>2</v>
      </c>
      <c r="DV26">
        <v>566.76800000000003</v>
      </c>
      <c r="DW26">
        <v>612.77599999999995</v>
      </c>
      <c r="DX26">
        <v>23.957599999999999</v>
      </c>
      <c r="DY26">
        <v>29.7407</v>
      </c>
      <c r="DZ26">
        <v>29.9998</v>
      </c>
      <c r="EA26">
        <v>30.145700000000001</v>
      </c>
      <c r="EB26">
        <v>30.216000000000001</v>
      </c>
      <c r="EC26">
        <v>22.8124</v>
      </c>
      <c r="ED26">
        <v>45.510599999999997</v>
      </c>
      <c r="EE26">
        <v>90</v>
      </c>
      <c r="EF26">
        <v>23.956800000000001</v>
      </c>
      <c r="EG26">
        <v>450</v>
      </c>
      <c r="EH26">
        <v>17.1875</v>
      </c>
      <c r="EI26">
        <v>101.649</v>
      </c>
      <c r="EJ26">
        <v>99.972800000000007</v>
      </c>
    </row>
    <row r="27" spans="1:140">
      <c r="A27">
        <v>27</v>
      </c>
      <c r="B27">
        <v>1571764687.5</v>
      </c>
      <c r="C27">
        <v>5590.4000000953702</v>
      </c>
      <c r="D27" t="s">
        <v>284</v>
      </c>
      <c r="E27" t="s">
        <v>285</v>
      </c>
      <c r="F27">
        <v>1571764682</v>
      </c>
      <c r="G27">
        <f t="shared" si="0"/>
        <v>2.6291618683123093E-3</v>
      </c>
      <c r="H27" s="2">
        <f t="shared" si="1"/>
        <v>14.619858323051171</v>
      </c>
      <c r="I27">
        <f t="shared" si="2"/>
        <v>480.97855465169653</v>
      </c>
      <c r="J27">
        <f t="shared" si="3"/>
        <v>364.37774969911834</v>
      </c>
      <c r="K27" s="2">
        <f t="shared" si="4"/>
        <v>35.831517559642563</v>
      </c>
      <c r="L27">
        <f t="shared" si="5"/>
        <v>47.297595808319095</v>
      </c>
      <c r="M27">
        <f t="shared" si="6"/>
        <v>0.22622035146038258</v>
      </c>
      <c r="N27">
        <f t="shared" si="7"/>
        <v>2.2345440910980452</v>
      </c>
      <c r="O27">
        <f t="shared" si="8"/>
        <v>0.21422360257664552</v>
      </c>
      <c r="P27">
        <f t="shared" si="9"/>
        <v>0.13491457121344355</v>
      </c>
      <c r="Q27" s="1">
        <f t="shared" si="10"/>
        <v>75.224911556911607</v>
      </c>
      <c r="R27">
        <f t="shared" si="11"/>
        <v>25.209581015616884</v>
      </c>
      <c r="S27">
        <f t="shared" si="12"/>
        <v>24.982023809523799</v>
      </c>
      <c r="T27">
        <f t="shared" si="13"/>
        <v>3.1762714480939285</v>
      </c>
      <c r="U27">
        <f t="shared" si="14"/>
        <v>61.024978136163874</v>
      </c>
      <c r="V27">
        <f t="shared" si="15"/>
        <v>2.0011647644636499</v>
      </c>
      <c r="W27">
        <f t="shared" si="16"/>
        <v>3.2792551928465894</v>
      </c>
      <c r="X27">
        <f t="shared" si="17"/>
        <v>1.1751066836302786</v>
      </c>
      <c r="Y27">
        <f t="shared" si="18"/>
        <v>-115.94603839257285</v>
      </c>
      <c r="Z27">
        <f t="shared" si="19"/>
        <v>64.596486266601161</v>
      </c>
      <c r="AA27">
        <f t="shared" si="20"/>
        <v>6.130183067378379</v>
      </c>
      <c r="AB27">
        <f t="shared" si="21"/>
        <v>30.005542498318306</v>
      </c>
      <c r="AC27">
        <v>-4.0768936230415699E-2</v>
      </c>
      <c r="AD27">
        <v>4.5766702473615098E-2</v>
      </c>
      <c r="AE27">
        <v>3.4276255805513198</v>
      </c>
      <c r="AF27">
        <v>4</v>
      </c>
      <c r="AG27">
        <v>1</v>
      </c>
      <c r="AH27">
        <f t="shared" si="22"/>
        <v>1.0001531535204629</v>
      </c>
      <c r="AI27">
        <f t="shared" si="23"/>
        <v>1.5315352046285646E-2</v>
      </c>
      <c r="AJ27">
        <f t="shared" si="24"/>
        <v>52243.168841222738</v>
      </c>
      <c r="AK27" t="s">
        <v>243</v>
      </c>
      <c r="AL27">
        <v>0</v>
      </c>
      <c r="AM27">
        <v>0</v>
      </c>
      <c r="AN27">
        <f t="shared" si="25"/>
        <v>0</v>
      </c>
      <c r="AO27" t="e">
        <f t="shared" si="26"/>
        <v>#DIV/0!</v>
      </c>
      <c r="AP27">
        <v>0</v>
      </c>
      <c r="AQ27" t="s">
        <v>243</v>
      </c>
      <c r="AR27">
        <v>0</v>
      </c>
      <c r="AS27">
        <v>0</v>
      </c>
      <c r="AT27" s="2" t="e">
        <f t="shared" si="27"/>
        <v>#DIV/0!</v>
      </c>
      <c r="AU27">
        <v>0.5</v>
      </c>
      <c r="AV27">
        <f t="shared" si="28"/>
        <v>341.99492355009397</v>
      </c>
      <c r="AW27">
        <f t="shared" si="29"/>
        <v>14.619858323051171</v>
      </c>
      <c r="AX27" s="2" t="e">
        <f t="shared" si="30"/>
        <v>#DIV/0!</v>
      </c>
      <c r="AY27" t="e">
        <f t="shared" si="31"/>
        <v>#DIV/0!</v>
      </c>
      <c r="AZ27" s="2">
        <f t="shared" si="32"/>
        <v>4.2748758289418633E-2</v>
      </c>
      <c r="BA27" t="e">
        <f t="shared" si="33"/>
        <v>#DIV/0!</v>
      </c>
      <c r="BB27" t="s">
        <v>243</v>
      </c>
      <c r="BC27">
        <v>0</v>
      </c>
      <c r="BD27">
        <f t="shared" si="34"/>
        <v>0</v>
      </c>
      <c r="BE27" t="e">
        <f t="shared" si="35"/>
        <v>#DIV/0!</v>
      </c>
      <c r="BF27" t="e">
        <f t="shared" si="36"/>
        <v>#DIV/0!</v>
      </c>
      <c r="BG27" t="e">
        <f t="shared" si="37"/>
        <v>#DIV/0!</v>
      </c>
      <c r="BH27" t="e">
        <f t="shared" si="38"/>
        <v>#DIV/0!</v>
      </c>
      <c r="BI27">
        <v>997</v>
      </c>
      <c r="BJ27">
        <v>300</v>
      </c>
      <c r="BK27">
        <v>300</v>
      </c>
      <c r="BL27">
        <v>300</v>
      </c>
      <c r="BM27">
        <v>10621.4</v>
      </c>
      <c r="BN27">
        <v>2539.7399999999998</v>
      </c>
      <c r="BO27">
        <v>-8.4828899999999999E-3</v>
      </c>
      <c r="BP27">
        <v>6.5827600000000004</v>
      </c>
      <c r="BQ27" s="2">
        <f t="shared" si="39"/>
        <v>400.003619047619</v>
      </c>
      <c r="BR27">
        <f t="shared" si="40"/>
        <v>341.99492355009397</v>
      </c>
      <c r="BS27">
        <f t="shared" si="41"/>
        <v>0.85497957334576191</v>
      </c>
      <c r="BT27">
        <f t="shared" si="42"/>
        <v>0.21995914669152386</v>
      </c>
      <c r="BU27">
        <v>6</v>
      </c>
      <c r="BV27">
        <v>1571764682</v>
      </c>
      <c r="BW27">
        <v>480.978571428571</v>
      </c>
      <c r="BX27">
        <v>500.03719047619001</v>
      </c>
      <c r="BY27">
        <v>20.350238095238101</v>
      </c>
      <c r="BZ27">
        <v>17.259933333333301</v>
      </c>
      <c r="CA27">
        <v>500.00023809523799</v>
      </c>
      <c r="CB27">
        <v>98.236199999999997</v>
      </c>
      <c r="CC27">
        <v>9.9984328571428596E-2</v>
      </c>
      <c r="CD27">
        <v>25.518233333333299</v>
      </c>
      <c r="CE27">
        <v>24.982023809523799</v>
      </c>
      <c r="CF27">
        <v>999.9</v>
      </c>
      <c r="CG27">
        <v>0</v>
      </c>
      <c r="CH27">
        <v>0</v>
      </c>
      <c r="CI27">
        <v>10008.150952381</v>
      </c>
      <c r="CJ27">
        <v>0</v>
      </c>
      <c r="CK27">
        <v>0.27864899999999998</v>
      </c>
      <c r="CL27">
        <v>400.003619047619</v>
      </c>
      <c r="CM27">
        <v>0.50005695238095205</v>
      </c>
      <c r="CN27">
        <v>0.49994304761904801</v>
      </c>
      <c r="CO27">
        <v>0</v>
      </c>
      <c r="CP27">
        <v>943.38971428571404</v>
      </c>
      <c r="CQ27">
        <v>0.49995400000000001</v>
      </c>
      <c r="CR27">
        <v>3699.1842857142901</v>
      </c>
      <c r="CS27">
        <v>2624.5880952380899</v>
      </c>
      <c r="CT27">
        <v>36.948999999999998</v>
      </c>
      <c r="CU27">
        <v>40.619</v>
      </c>
      <c r="CV27">
        <v>38.880904761904802</v>
      </c>
      <c r="CW27">
        <v>40.47</v>
      </c>
      <c r="CX27">
        <v>39.951999999999998</v>
      </c>
      <c r="CY27">
        <v>199.77428571428601</v>
      </c>
      <c r="CZ27">
        <v>199.72952380952401</v>
      </c>
      <c r="DA27">
        <v>0</v>
      </c>
      <c r="DB27">
        <v>100.799999952316</v>
      </c>
      <c r="DC27">
        <v>943.34669230769202</v>
      </c>
      <c r="DD27">
        <v>2.79364104127515</v>
      </c>
      <c r="DE27">
        <v>1.2533332925318501</v>
      </c>
      <c r="DF27">
        <v>3699.2384615384599</v>
      </c>
      <c r="DG27">
        <v>15</v>
      </c>
      <c r="DH27">
        <v>1571764655</v>
      </c>
      <c r="DI27" t="s">
        <v>286</v>
      </c>
      <c r="DJ27">
        <v>14</v>
      </c>
      <c r="DK27">
        <v>1.1839999999999999</v>
      </c>
      <c r="DL27">
        <v>0.16700000000000001</v>
      </c>
      <c r="DM27">
        <v>500</v>
      </c>
      <c r="DN27">
        <v>17</v>
      </c>
      <c r="DO27">
        <v>0.1</v>
      </c>
      <c r="DP27">
        <v>0.03</v>
      </c>
      <c r="DQ27">
        <v>100</v>
      </c>
      <c r="DR27">
        <v>100</v>
      </c>
      <c r="DS27">
        <v>1.1839999999999999</v>
      </c>
      <c r="DT27">
        <v>0.16700000000000001</v>
      </c>
      <c r="DU27">
        <v>2</v>
      </c>
      <c r="DV27">
        <v>567.01599999999996</v>
      </c>
      <c r="DW27">
        <v>613.18100000000004</v>
      </c>
      <c r="DX27">
        <v>24.012699999999999</v>
      </c>
      <c r="DY27">
        <v>29.7257</v>
      </c>
      <c r="DZ27">
        <v>30</v>
      </c>
      <c r="EA27">
        <v>30.1282</v>
      </c>
      <c r="EB27">
        <v>30.1996</v>
      </c>
      <c r="EC27">
        <v>24.839400000000001</v>
      </c>
      <c r="ED27">
        <v>46.0227</v>
      </c>
      <c r="EE27">
        <v>90</v>
      </c>
      <c r="EF27">
        <v>24.018599999999999</v>
      </c>
      <c r="EG27">
        <v>500</v>
      </c>
      <c r="EH27">
        <v>17.0776</v>
      </c>
      <c r="EI27">
        <v>101.65</v>
      </c>
      <c r="EJ27">
        <v>99.977699999999999</v>
      </c>
    </row>
    <row r="28" spans="1:140">
      <c r="A28">
        <v>28</v>
      </c>
      <c r="B28">
        <v>1571764781.5</v>
      </c>
      <c r="C28">
        <v>5684.4000000953702</v>
      </c>
      <c r="D28" t="s">
        <v>287</v>
      </c>
      <c r="E28" t="s">
        <v>288</v>
      </c>
      <c r="F28">
        <v>1571764776</v>
      </c>
      <c r="G28">
        <f t="shared" si="0"/>
        <v>2.4472819194243478E-3</v>
      </c>
      <c r="H28" s="2">
        <f t="shared" si="1"/>
        <v>15.51132414499858</v>
      </c>
      <c r="I28">
        <f t="shared" si="2"/>
        <v>529.86679171568403</v>
      </c>
      <c r="J28">
        <f t="shared" si="3"/>
        <v>396.28957029924055</v>
      </c>
      <c r="K28" s="2">
        <f t="shared" si="4"/>
        <v>38.970046816176975</v>
      </c>
      <c r="L28">
        <f t="shared" si="5"/>
        <v>52.105670265067964</v>
      </c>
      <c r="M28">
        <f t="shared" si="6"/>
        <v>0.20817697752001491</v>
      </c>
      <c r="N28">
        <f t="shared" si="7"/>
        <v>2.2342667048883378</v>
      </c>
      <c r="O28">
        <f t="shared" si="8"/>
        <v>0.19797006656288435</v>
      </c>
      <c r="P28">
        <f t="shared" si="9"/>
        <v>0.12460662699942263</v>
      </c>
      <c r="Q28" s="1">
        <f t="shared" si="10"/>
        <v>75.224591835426438</v>
      </c>
      <c r="R28">
        <f t="shared" si="11"/>
        <v>25.299214390165236</v>
      </c>
      <c r="S28">
        <f t="shared" si="12"/>
        <v>25.006747619047601</v>
      </c>
      <c r="T28">
        <f t="shared" si="13"/>
        <v>3.1809569575266803</v>
      </c>
      <c r="U28">
        <f t="shared" si="14"/>
        <v>60.803735999082221</v>
      </c>
      <c r="V28">
        <f t="shared" si="15"/>
        <v>1.9973298601550133</v>
      </c>
      <c r="W28">
        <f t="shared" si="16"/>
        <v>3.2848801596421002</v>
      </c>
      <c r="X28">
        <f t="shared" si="17"/>
        <v>1.1836270973716669</v>
      </c>
      <c r="Y28">
        <f t="shared" si="18"/>
        <v>-107.92513264661373</v>
      </c>
      <c r="Z28">
        <f t="shared" si="19"/>
        <v>65.086916791302968</v>
      </c>
      <c r="AA28">
        <f t="shared" si="20"/>
        <v>6.1791566551664401</v>
      </c>
      <c r="AB28">
        <f t="shared" si="21"/>
        <v>38.565532635282111</v>
      </c>
      <c r="AC28">
        <v>-4.0761514957467902E-2</v>
      </c>
      <c r="AD28">
        <v>4.5758371444592001E-2</v>
      </c>
      <c r="AE28">
        <v>3.4271310146896301</v>
      </c>
      <c r="AF28">
        <v>5</v>
      </c>
      <c r="AG28">
        <v>1</v>
      </c>
      <c r="AH28">
        <f t="shared" si="22"/>
        <v>1.0001915010934765</v>
      </c>
      <c r="AI28">
        <f t="shared" si="23"/>
        <v>1.9150109347654265E-2</v>
      </c>
      <c r="AJ28">
        <f t="shared" si="24"/>
        <v>52229.022975063053</v>
      </c>
      <c r="AK28" t="s">
        <v>245</v>
      </c>
      <c r="AL28">
        <v>613.87615384615401</v>
      </c>
      <c r="AM28">
        <v>2863.41</v>
      </c>
      <c r="AN28">
        <f t="shared" si="25"/>
        <v>2249.5338461538458</v>
      </c>
      <c r="AO28">
        <f t="shared" si="26"/>
        <v>0.78561360271628788</v>
      </c>
      <c r="AP28">
        <v>-2.6002066171693601</v>
      </c>
      <c r="AQ28" t="s">
        <v>289</v>
      </c>
      <c r="AR28">
        <v>938.86965384615405</v>
      </c>
      <c r="AS28">
        <v>2643.08</v>
      </c>
      <c r="AT28" s="2">
        <f t="shared" si="27"/>
        <v>0.6447819763888516</v>
      </c>
      <c r="AU28">
        <v>0.5</v>
      </c>
      <c r="AV28">
        <f t="shared" si="28"/>
        <v>341.993026376307</v>
      </c>
      <c r="AW28">
        <f t="shared" si="29"/>
        <v>15.51132414499858</v>
      </c>
      <c r="AX28" s="2">
        <f t="shared" si="30"/>
        <v>110.25546972905994</v>
      </c>
      <c r="AY28">
        <f t="shared" si="31"/>
        <v>1</v>
      </c>
      <c r="AZ28" s="2">
        <f t="shared" si="32"/>
        <v>5.2958772154140903E-2</v>
      </c>
      <c r="BA28">
        <f t="shared" si="33"/>
        <v>8.3361078741468267E-2</v>
      </c>
      <c r="BB28" t="s">
        <v>243</v>
      </c>
      <c r="BC28">
        <v>0</v>
      </c>
      <c r="BD28">
        <f t="shared" si="34"/>
        <v>2643.08</v>
      </c>
      <c r="BE28">
        <f t="shared" si="35"/>
        <v>0.6447819763888516</v>
      </c>
      <c r="BF28">
        <f t="shared" si="36"/>
        <v>7.6946717375436957E-2</v>
      </c>
      <c r="BG28">
        <f t="shared" si="37"/>
        <v>0.83984186674197725</v>
      </c>
      <c r="BH28">
        <f t="shared" si="38"/>
        <v>9.7944736584741982E-2</v>
      </c>
      <c r="BI28">
        <v>998</v>
      </c>
      <c r="BJ28">
        <v>300</v>
      </c>
      <c r="BK28">
        <v>300</v>
      </c>
      <c r="BL28">
        <v>300</v>
      </c>
      <c r="BM28">
        <v>10621.3</v>
      </c>
      <c r="BN28">
        <v>2543.96</v>
      </c>
      <c r="BO28">
        <v>-8.4828500000000001E-3</v>
      </c>
      <c r="BP28">
        <v>15.8169</v>
      </c>
      <c r="BQ28" s="2">
        <f t="shared" si="39"/>
        <v>400.00133333333298</v>
      </c>
      <c r="BR28">
        <f t="shared" si="40"/>
        <v>341.993026376307</v>
      </c>
      <c r="BS28">
        <f t="shared" si="41"/>
        <v>0.85497971600838163</v>
      </c>
      <c r="BT28">
        <f t="shared" si="42"/>
        <v>0.2199594320167633</v>
      </c>
      <c r="BU28">
        <v>6</v>
      </c>
      <c r="BV28">
        <v>1571764776</v>
      </c>
      <c r="BW28">
        <v>529.86680952380902</v>
      </c>
      <c r="BX28">
        <v>550.03261904761905</v>
      </c>
      <c r="BY28">
        <v>20.311009523809499</v>
      </c>
      <c r="BZ28">
        <v>17.4345238095238</v>
      </c>
      <c r="CA28">
        <v>500.00733333333301</v>
      </c>
      <c r="CB28">
        <v>98.237276190476194</v>
      </c>
      <c r="CC28">
        <v>0.100024957142857</v>
      </c>
      <c r="CD28">
        <v>25.547095238095199</v>
      </c>
      <c r="CE28">
        <v>25.006747619047601</v>
      </c>
      <c r="CF28">
        <v>999.9</v>
      </c>
      <c r="CG28">
        <v>0</v>
      </c>
      <c r="CH28">
        <v>0</v>
      </c>
      <c r="CI28">
        <v>10006.219523809499</v>
      </c>
      <c r="CJ28">
        <v>0</v>
      </c>
      <c r="CK28">
        <v>0.27864899999999998</v>
      </c>
      <c r="CL28">
        <v>400.00133333333298</v>
      </c>
      <c r="CM28">
        <v>0.50004947619047602</v>
      </c>
      <c r="CN28">
        <v>0.49995052380952398</v>
      </c>
      <c r="CO28">
        <v>0</v>
      </c>
      <c r="CP28">
        <v>938.73971428571394</v>
      </c>
      <c r="CQ28">
        <v>0.49995400000000001</v>
      </c>
      <c r="CR28">
        <v>3684.1347619047601</v>
      </c>
      <c r="CS28">
        <v>2624.5657142857099</v>
      </c>
      <c r="CT28">
        <v>36.910428571428596</v>
      </c>
      <c r="CU28">
        <v>40.570999999999998</v>
      </c>
      <c r="CV28">
        <v>38.853999999999999</v>
      </c>
      <c r="CW28">
        <v>40.457999999999998</v>
      </c>
      <c r="CX28">
        <v>39.910428571428596</v>
      </c>
      <c r="CY28">
        <v>199.77047619047599</v>
      </c>
      <c r="CZ28">
        <v>199.72952380952401</v>
      </c>
      <c r="DA28">
        <v>0</v>
      </c>
      <c r="DB28">
        <v>195</v>
      </c>
      <c r="DC28">
        <v>938.86965384615405</v>
      </c>
      <c r="DD28">
        <v>-1.92762392025706</v>
      </c>
      <c r="DE28">
        <v>3.59760681490246</v>
      </c>
      <c r="DF28">
        <v>3684.1011538461498</v>
      </c>
      <c r="DG28">
        <v>15</v>
      </c>
      <c r="DH28">
        <v>1571764760</v>
      </c>
      <c r="DI28" t="s">
        <v>290</v>
      </c>
      <c r="DJ28">
        <v>15</v>
      </c>
      <c r="DK28">
        <v>1.1040000000000001</v>
      </c>
      <c r="DL28">
        <v>0.16800000000000001</v>
      </c>
      <c r="DM28">
        <v>550</v>
      </c>
      <c r="DN28">
        <v>17</v>
      </c>
      <c r="DO28">
        <v>7.0000000000000007E-2</v>
      </c>
      <c r="DP28">
        <v>0.03</v>
      </c>
      <c r="DQ28">
        <v>100</v>
      </c>
      <c r="DR28">
        <v>100</v>
      </c>
      <c r="DS28">
        <v>1.1040000000000001</v>
      </c>
      <c r="DT28">
        <v>0.16800000000000001</v>
      </c>
      <c r="DU28">
        <v>2</v>
      </c>
      <c r="DV28">
        <v>566.56799999999998</v>
      </c>
      <c r="DW28">
        <v>612.952</v>
      </c>
      <c r="DX28">
        <v>23.967199999999998</v>
      </c>
      <c r="DY28">
        <v>29.720600000000001</v>
      </c>
      <c r="DZ28">
        <v>30</v>
      </c>
      <c r="EA28">
        <v>30.122399999999999</v>
      </c>
      <c r="EB28">
        <v>30.189299999999999</v>
      </c>
      <c r="EC28">
        <v>26.8385</v>
      </c>
      <c r="ED28">
        <v>45.662100000000002</v>
      </c>
      <c r="EE28">
        <v>90</v>
      </c>
      <c r="EF28">
        <v>23.958200000000001</v>
      </c>
      <c r="EG28">
        <v>550</v>
      </c>
      <c r="EH28">
        <v>17.142299999999999</v>
      </c>
      <c r="EI28">
        <v>101.651</v>
      </c>
      <c r="EJ28">
        <v>99.977400000000003</v>
      </c>
    </row>
    <row r="29" spans="1:140">
      <c r="A29">
        <v>29</v>
      </c>
      <c r="B29">
        <v>1571764887.5</v>
      </c>
      <c r="C29">
        <v>5790.4000000953702</v>
      </c>
      <c r="D29" t="s">
        <v>291</v>
      </c>
      <c r="E29" t="s">
        <v>292</v>
      </c>
      <c r="F29">
        <v>1571764882</v>
      </c>
      <c r="G29">
        <f t="shared" si="0"/>
        <v>2.6285458093956381E-3</v>
      </c>
      <c r="H29" s="2">
        <f t="shared" si="1"/>
        <v>15.718644898405206</v>
      </c>
      <c r="I29">
        <f t="shared" si="2"/>
        <v>579.36583911174534</v>
      </c>
      <c r="J29">
        <f t="shared" si="3"/>
        <v>452.29298698629879</v>
      </c>
      <c r="K29" s="2">
        <f t="shared" si="4"/>
        <v>44.477709102313305</v>
      </c>
      <c r="L29">
        <f t="shared" si="5"/>
        <v>56.97383332766659</v>
      </c>
      <c r="M29">
        <f t="shared" si="6"/>
        <v>0.22525884756677186</v>
      </c>
      <c r="N29">
        <f t="shared" si="7"/>
        <v>2.2348411957425043</v>
      </c>
      <c r="O29">
        <f t="shared" si="8"/>
        <v>0.21336247353265711</v>
      </c>
      <c r="P29">
        <f t="shared" si="9"/>
        <v>0.13436800901881249</v>
      </c>
      <c r="Q29" s="1">
        <f t="shared" si="10"/>
        <v>75.215671148756613</v>
      </c>
      <c r="R29">
        <f t="shared" si="11"/>
        <v>25.2074299183775</v>
      </c>
      <c r="S29">
        <f t="shared" si="12"/>
        <v>24.9773523809524</v>
      </c>
      <c r="T29">
        <f t="shared" si="13"/>
        <v>3.1753868244860426</v>
      </c>
      <c r="U29">
        <f t="shared" si="14"/>
        <v>60.868237675782289</v>
      </c>
      <c r="V29">
        <f t="shared" si="15"/>
        <v>1.9957493997911144</v>
      </c>
      <c r="W29">
        <f t="shared" si="16"/>
        <v>3.2788026662141485</v>
      </c>
      <c r="X29">
        <f t="shared" si="17"/>
        <v>1.1796374246949282</v>
      </c>
      <c r="Y29">
        <f t="shared" si="18"/>
        <v>-115.91887019434765</v>
      </c>
      <c r="Z29">
        <f t="shared" si="19"/>
        <v>64.887927319752848</v>
      </c>
      <c r="AA29">
        <f t="shared" si="20"/>
        <v>6.1568055143248754</v>
      </c>
      <c r="AB29">
        <f t="shared" si="21"/>
        <v>30.341533788486686</v>
      </c>
      <c r="AC29">
        <v>-4.0776885962580403E-2</v>
      </c>
      <c r="AD29">
        <v>4.5775626744404802E-2</v>
      </c>
      <c r="AE29">
        <v>3.4281553299289702</v>
      </c>
      <c r="AF29">
        <v>4</v>
      </c>
      <c r="AG29">
        <v>1</v>
      </c>
      <c r="AH29">
        <f t="shared" si="22"/>
        <v>1.0001531235599481</v>
      </c>
      <c r="AI29">
        <f t="shared" si="23"/>
        <v>1.5312355994812066E-2</v>
      </c>
      <c r="AJ29">
        <f t="shared" si="24"/>
        <v>52253.389296761139</v>
      </c>
      <c r="AK29" t="s">
        <v>243</v>
      </c>
      <c r="AL29">
        <v>0</v>
      </c>
      <c r="AM29">
        <v>0</v>
      </c>
      <c r="AN29">
        <f t="shared" si="25"/>
        <v>0</v>
      </c>
      <c r="AO29" t="e">
        <f t="shared" si="26"/>
        <v>#DIV/0!</v>
      </c>
      <c r="AP29">
        <v>0</v>
      </c>
      <c r="AQ29" t="s">
        <v>243</v>
      </c>
      <c r="AR29">
        <v>0</v>
      </c>
      <c r="AS29">
        <v>0</v>
      </c>
      <c r="AT29" s="2" t="e">
        <f t="shared" si="27"/>
        <v>#DIV/0!</v>
      </c>
      <c r="AU29">
        <v>0.5</v>
      </c>
      <c r="AV29">
        <f t="shared" si="28"/>
        <v>341.94598211600101</v>
      </c>
      <c r="AW29">
        <f t="shared" si="29"/>
        <v>15.718644898405206</v>
      </c>
      <c r="AX29" s="2" t="e">
        <f t="shared" si="30"/>
        <v>#DIV/0!</v>
      </c>
      <c r="AY29" t="e">
        <f t="shared" si="31"/>
        <v>#DIV/0!</v>
      </c>
      <c r="AZ29" s="2">
        <f t="shared" si="32"/>
        <v>4.5968210537630609E-2</v>
      </c>
      <c r="BA29" t="e">
        <f t="shared" si="33"/>
        <v>#DIV/0!</v>
      </c>
      <c r="BB29" t="s">
        <v>243</v>
      </c>
      <c r="BC29">
        <v>0</v>
      </c>
      <c r="BD29">
        <f t="shared" si="34"/>
        <v>0</v>
      </c>
      <c r="BE29" t="e">
        <f t="shared" si="35"/>
        <v>#DIV/0!</v>
      </c>
      <c r="BF29" t="e">
        <f t="shared" si="36"/>
        <v>#DIV/0!</v>
      </c>
      <c r="BG29" t="e">
        <f t="shared" si="37"/>
        <v>#DIV/0!</v>
      </c>
      <c r="BH29" t="e">
        <f t="shared" si="38"/>
        <v>#DIV/0!</v>
      </c>
      <c r="BI29">
        <v>998</v>
      </c>
      <c r="BJ29">
        <v>300</v>
      </c>
      <c r="BK29">
        <v>300</v>
      </c>
      <c r="BL29">
        <v>300</v>
      </c>
      <c r="BM29">
        <v>10621.3</v>
      </c>
      <c r="BN29">
        <v>2543.96</v>
      </c>
      <c r="BO29">
        <v>-8.4828500000000001E-3</v>
      </c>
      <c r="BP29">
        <v>15.8169</v>
      </c>
      <c r="BQ29" s="2">
        <f t="shared" si="39"/>
        <v>399.945333333333</v>
      </c>
      <c r="BR29">
        <f t="shared" si="40"/>
        <v>341.94598211600101</v>
      </c>
      <c r="BS29">
        <f t="shared" si="41"/>
        <v>0.85498180280305303</v>
      </c>
      <c r="BT29">
        <f t="shared" si="42"/>
        <v>0.21996360560610598</v>
      </c>
      <c r="BU29">
        <v>6</v>
      </c>
      <c r="BV29">
        <v>1571764882</v>
      </c>
      <c r="BW29">
        <v>579.36585714285695</v>
      </c>
      <c r="BX29">
        <v>600.05271428571405</v>
      </c>
      <c r="BY29">
        <v>20.294738095238099</v>
      </c>
      <c r="BZ29">
        <v>17.204995238095201</v>
      </c>
      <c r="CA29">
        <v>500.00233333333301</v>
      </c>
      <c r="CB29">
        <v>98.238266666666703</v>
      </c>
      <c r="CC29">
        <v>0.100001628571429</v>
      </c>
      <c r="CD29">
        <v>25.515909523809501</v>
      </c>
      <c r="CE29">
        <v>24.9773523809524</v>
      </c>
      <c r="CF29">
        <v>999.9</v>
      </c>
      <c r="CG29">
        <v>0</v>
      </c>
      <c r="CH29">
        <v>0</v>
      </c>
      <c r="CI29">
        <v>10009.8919047619</v>
      </c>
      <c r="CJ29">
        <v>0</v>
      </c>
      <c r="CK29">
        <v>0.27864899999999998</v>
      </c>
      <c r="CL29">
        <v>399.945333333333</v>
      </c>
      <c r="CM29">
        <v>0.49998199999999998</v>
      </c>
      <c r="CN29">
        <v>0.50001799999999996</v>
      </c>
      <c r="CO29">
        <v>0</v>
      </c>
      <c r="CP29">
        <v>940.58771428571401</v>
      </c>
      <c r="CQ29">
        <v>0.49995400000000001</v>
      </c>
      <c r="CR29">
        <v>3688.53761904762</v>
      </c>
      <c r="CS29">
        <v>2624.1361904761902</v>
      </c>
      <c r="CT29">
        <v>36.936999999999998</v>
      </c>
      <c r="CU29">
        <v>40.582999999999998</v>
      </c>
      <c r="CV29">
        <v>38.863</v>
      </c>
      <c r="CW29">
        <v>40.448999999999998</v>
      </c>
      <c r="CX29">
        <v>39.948999999999998</v>
      </c>
      <c r="CY29">
        <v>199.71523809523799</v>
      </c>
      <c r="CZ29">
        <v>199.73</v>
      </c>
      <c r="DA29">
        <v>0</v>
      </c>
      <c r="DB29">
        <v>105.60000014305101</v>
      </c>
      <c r="DC29">
        <v>940.47153846153901</v>
      </c>
      <c r="DD29">
        <v>1.0042393403433101</v>
      </c>
      <c r="DE29">
        <v>4.8468376245022897</v>
      </c>
      <c r="DF29">
        <v>3688.7003846153798</v>
      </c>
      <c r="DG29">
        <v>15</v>
      </c>
      <c r="DH29">
        <v>1571764855</v>
      </c>
      <c r="DI29" t="s">
        <v>293</v>
      </c>
      <c r="DJ29">
        <v>16</v>
      </c>
      <c r="DK29">
        <v>1.24</v>
      </c>
      <c r="DL29">
        <v>0.16900000000000001</v>
      </c>
      <c r="DM29">
        <v>600</v>
      </c>
      <c r="DN29">
        <v>17</v>
      </c>
      <c r="DO29">
        <v>0.08</v>
      </c>
      <c r="DP29">
        <v>0.03</v>
      </c>
      <c r="DQ29">
        <v>100</v>
      </c>
      <c r="DR29">
        <v>100</v>
      </c>
      <c r="DS29">
        <v>1.24</v>
      </c>
      <c r="DT29">
        <v>0.16900000000000001</v>
      </c>
      <c r="DU29">
        <v>2</v>
      </c>
      <c r="DV29">
        <v>566.76900000000001</v>
      </c>
      <c r="DW29">
        <v>613.25099999999998</v>
      </c>
      <c r="DX29">
        <v>24.0014</v>
      </c>
      <c r="DY29">
        <v>29.715399999999999</v>
      </c>
      <c r="DZ29">
        <v>30</v>
      </c>
      <c r="EA29">
        <v>30.109500000000001</v>
      </c>
      <c r="EB29">
        <v>30.178999999999998</v>
      </c>
      <c r="EC29">
        <v>28.804500000000001</v>
      </c>
      <c r="ED29">
        <v>46.624400000000001</v>
      </c>
      <c r="EE29">
        <v>90</v>
      </c>
      <c r="EF29">
        <v>24.013300000000001</v>
      </c>
      <c r="EG29">
        <v>600</v>
      </c>
      <c r="EH29">
        <v>17.016100000000002</v>
      </c>
      <c r="EI29">
        <v>101.652</v>
      </c>
      <c r="EJ29">
        <v>99.978700000000003</v>
      </c>
    </row>
    <row r="30" spans="1:140">
      <c r="A30">
        <v>30</v>
      </c>
      <c r="B30">
        <v>1571764978</v>
      </c>
      <c r="C30">
        <v>5880.9000000953702</v>
      </c>
      <c r="D30" t="s">
        <v>294</v>
      </c>
      <c r="E30" t="s">
        <v>295</v>
      </c>
      <c r="F30">
        <v>1571764972.5</v>
      </c>
      <c r="G30">
        <f t="shared" si="0"/>
        <v>2.4238805273099945E-3</v>
      </c>
      <c r="H30" s="2">
        <f t="shared" si="1"/>
        <v>16.749817192675668</v>
      </c>
      <c r="I30">
        <f t="shared" si="2"/>
        <v>677.96764749394663</v>
      </c>
      <c r="J30">
        <f t="shared" si="3"/>
        <v>528.55250202901527</v>
      </c>
      <c r="K30" s="2">
        <f t="shared" si="4"/>
        <v>51.97810658358398</v>
      </c>
      <c r="L30">
        <f t="shared" si="5"/>
        <v>66.671663659493092</v>
      </c>
      <c r="M30">
        <f t="shared" si="6"/>
        <v>0.20343205053272087</v>
      </c>
      <c r="N30">
        <f t="shared" si="7"/>
        <v>2.2366080478126116</v>
      </c>
      <c r="O30">
        <f t="shared" si="8"/>
        <v>0.1936830967407491</v>
      </c>
      <c r="P30">
        <f t="shared" si="9"/>
        <v>0.12188889877343839</v>
      </c>
      <c r="Q30" s="1">
        <f t="shared" si="10"/>
        <v>75.229005726427246</v>
      </c>
      <c r="R30">
        <f t="shared" si="11"/>
        <v>25.305728446345096</v>
      </c>
      <c r="S30">
        <f t="shared" si="12"/>
        <v>25.019600000000001</v>
      </c>
      <c r="T30">
        <f t="shared" si="13"/>
        <v>3.183395049556113</v>
      </c>
      <c r="U30">
        <f t="shared" si="14"/>
        <v>60.435141930144333</v>
      </c>
      <c r="V30">
        <f t="shared" si="15"/>
        <v>1.9850367672877893</v>
      </c>
      <c r="W30">
        <f t="shared" si="16"/>
        <v>3.2845736832756183</v>
      </c>
      <c r="X30">
        <f t="shared" si="17"/>
        <v>1.1983582822683236</v>
      </c>
      <c r="Y30">
        <f t="shared" si="18"/>
        <v>-106.89313125437076</v>
      </c>
      <c r="Z30">
        <f t="shared" si="19"/>
        <v>63.415899828135956</v>
      </c>
      <c r="AA30">
        <f t="shared" si="20"/>
        <v>6.0145538117637152</v>
      </c>
      <c r="AB30">
        <f t="shared" si="21"/>
        <v>37.766328111956163</v>
      </c>
      <c r="AC30">
        <v>-4.0824181619803897E-2</v>
      </c>
      <c r="AD30">
        <v>4.5828720262965299E-2</v>
      </c>
      <c r="AE30">
        <v>3.4313062645477599</v>
      </c>
      <c r="AF30">
        <v>4</v>
      </c>
      <c r="AG30">
        <v>1</v>
      </c>
      <c r="AH30">
        <f t="shared" si="22"/>
        <v>1.000152968485619</v>
      </c>
      <c r="AI30">
        <f t="shared" si="23"/>
        <v>1.5296848561896503E-2</v>
      </c>
      <c r="AJ30">
        <f t="shared" si="24"/>
        <v>52306.353923214141</v>
      </c>
      <c r="AK30" t="s">
        <v>245</v>
      </c>
      <c r="AL30">
        <v>613.87615384615401</v>
      </c>
      <c r="AM30">
        <v>2863.41</v>
      </c>
      <c r="AN30">
        <f t="shared" si="25"/>
        <v>2249.5338461538458</v>
      </c>
      <c r="AO30">
        <f t="shared" si="26"/>
        <v>0.78561360271628788</v>
      </c>
      <c r="AP30">
        <v>-2.6002066171693601</v>
      </c>
      <c r="AQ30" t="s">
        <v>296</v>
      </c>
      <c r="AR30">
        <v>934.43196153846202</v>
      </c>
      <c r="AS30">
        <v>2648.71</v>
      </c>
      <c r="AT30" s="2">
        <f t="shared" si="27"/>
        <v>0.64721243113120652</v>
      </c>
      <c r="AU30">
        <v>0.5</v>
      </c>
      <c r="AV30">
        <f t="shared" si="28"/>
        <v>342.01270068907303</v>
      </c>
      <c r="AW30">
        <f t="shared" si="29"/>
        <v>16.749817192675668</v>
      </c>
      <c r="AX30" s="2">
        <f t="shared" si="30"/>
        <v>110.67743574536232</v>
      </c>
      <c r="AY30">
        <f t="shared" si="31"/>
        <v>1</v>
      </c>
      <c r="AZ30" s="2">
        <f t="shared" si="32"/>
        <v>5.65769159182083E-2</v>
      </c>
      <c r="BA30">
        <f t="shared" si="33"/>
        <v>8.1058326506110445E-2</v>
      </c>
      <c r="BB30" t="s">
        <v>243</v>
      </c>
      <c r="BC30">
        <v>0</v>
      </c>
      <c r="BD30">
        <f t="shared" si="34"/>
        <v>2648.71</v>
      </c>
      <c r="BE30">
        <f t="shared" si="35"/>
        <v>0.64721243113120652</v>
      </c>
      <c r="BF30">
        <f t="shared" si="36"/>
        <v>7.49805302069909E-2</v>
      </c>
      <c r="BG30">
        <f t="shared" si="37"/>
        <v>0.84246585621808456</v>
      </c>
      <c r="BH30">
        <f t="shared" si="38"/>
        <v>9.5441995845976915E-2</v>
      </c>
      <c r="BI30">
        <v>999</v>
      </c>
      <c r="BJ30">
        <v>300</v>
      </c>
      <c r="BK30">
        <v>300</v>
      </c>
      <c r="BL30">
        <v>300</v>
      </c>
      <c r="BM30">
        <v>10621</v>
      </c>
      <c r="BN30">
        <v>2542.4299999999998</v>
      </c>
      <c r="BO30">
        <v>-8.4826299999999997E-3</v>
      </c>
      <c r="BP30">
        <v>10.519500000000001</v>
      </c>
      <c r="BQ30" s="2">
        <f t="shared" si="39"/>
        <v>400.02428571428601</v>
      </c>
      <c r="BR30">
        <f t="shared" si="40"/>
        <v>342.01270068907303</v>
      </c>
      <c r="BS30">
        <f t="shared" si="41"/>
        <v>0.85497984223226065</v>
      </c>
      <c r="BT30">
        <f t="shared" si="42"/>
        <v>0.21995968446452124</v>
      </c>
      <c r="BU30">
        <v>6</v>
      </c>
      <c r="BV30">
        <v>1571764972.5</v>
      </c>
      <c r="BW30">
        <v>677.96766666666701</v>
      </c>
      <c r="BX30">
        <v>700.03576190476201</v>
      </c>
      <c r="BY30">
        <v>20.185347619047601</v>
      </c>
      <c r="BZ30">
        <v>17.335923809523798</v>
      </c>
      <c r="CA30">
        <v>500.01328571428598</v>
      </c>
      <c r="CB30">
        <v>98.240457142857096</v>
      </c>
      <c r="CC30">
        <v>0.100022533333333</v>
      </c>
      <c r="CD30">
        <v>25.5455238095238</v>
      </c>
      <c r="CE30">
        <v>25.019600000000001</v>
      </c>
      <c r="CF30">
        <v>999.9</v>
      </c>
      <c r="CG30">
        <v>0</v>
      </c>
      <c r="CH30">
        <v>0</v>
      </c>
      <c r="CI30">
        <v>10021.2785714286</v>
      </c>
      <c r="CJ30">
        <v>0</v>
      </c>
      <c r="CK30">
        <v>0.27864899999999998</v>
      </c>
      <c r="CL30">
        <v>400.02428571428601</v>
      </c>
      <c r="CM30">
        <v>0.50004733333333296</v>
      </c>
      <c r="CN30">
        <v>0.49995266666666699</v>
      </c>
      <c r="CO30">
        <v>0</v>
      </c>
      <c r="CP30">
        <v>934.55499999999995</v>
      </c>
      <c r="CQ30">
        <v>0.49995400000000001</v>
      </c>
      <c r="CR30">
        <v>3665.1571428571401</v>
      </c>
      <c r="CS30">
        <v>2624.7147619047601</v>
      </c>
      <c r="CT30">
        <v>36.901571428571401</v>
      </c>
      <c r="CU30">
        <v>40.567999999999998</v>
      </c>
      <c r="CV30">
        <v>38.841999999999999</v>
      </c>
      <c r="CW30">
        <v>40.460999999999999</v>
      </c>
      <c r="CX30">
        <v>39.913380952380898</v>
      </c>
      <c r="CY30">
        <v>199.78095238095199</v>
      </c>
      <c r="CZ30">
        <v>199.743333333333</v>
      </c>
      <c r="DA30">
        <v>0</v>
      </c>
      <c r="DB30">
        <v>195.60000014305101</v>
      </c>
      <c r="DC30">
        <v>934.43196153846202</v>
      </c>
      <c r="DD30">
        <v>2.4374358844937798</v>
      </c>
      <c r="DE30">
        <v>2.7712819558819</v>
      </c>
      <c r="DF30">
        <v>3664.9184615384602</v>
      </c>
      <c r="DG30">
        <v>15</v>
      </c>
      <c r="DH30">
        <v>1571764946</v>
      </c>
      <c r="DI30" t="s">
        <v>297</v>
      </c>
      <c r="DJ30">
        <v>17</v>
      </c>
      <c r="DK30">
        <v>1.3080000000000001</v>
      </c>
      <c r="DL30">
        <v>0.16600000000000001</v>
      </c>
      <c r="DM30">
        <v>700</v>
      </c>
      <c r="DN30">
        <v>17</v>
      </c>
      <c r="DO30">
        <v>0.1</v>
      </c>
      <c r="DP30">
        <v>0.04</v>
      </c>
      <c r="DQ30">
        <v>100</v>
      </c>
      <c r="DR30">
        <v>100</v>
      </c>
      <c r="DS30">
        <v>1.3080000000000001</v>
      </c>
      <c r="DT30">
        <v>0.16600000000000001</v>
      </c>
      <c r="DU30">
        <v>2</v>
      </c>
      <c r="DV30">
        <v>566.72500000000002</v>
      </c>
      <c r="DW30">
        <v>613.79300000000001</v>
      </c>
      <c r="DX30">
        <v>23.910399999999999</v>
      </c>
      <c r="DY30">
        <v>29.7103</v>
      </c>
      <c r="DZ30">
        <v>30.0002</v>
      </c>
      <c r="EA30">
        <v>30.104299999999999</v>
      </c>
      <c r="EB30">
        <v>30.1739</v>
      </c>
      <c r="EC30">
        <v>32.660600000000002</v>
      </c>
      <c r="ED30">
        <v>45.5824</v>
      </c>
      <c r="EE30">
        <v>90</v>
      </c>
      <c r="EF30">
        <v>23.888100000000001</v>
      </c>
      <c r="EG30">
        <v>700</v>
      </c>
      <c r="EH30">
        <v>17.2026</v>
      </c>
      <c r="EI30">
        <v>101.65</v>
      </c>
      <c r="EJ30">
        <v>99.981399999999994</v>
      </c>
    </row>
    <row r="31" spans="1:140">
      <c r="A31">
        <v>31</v>
      </c>
      <c r="B31">
        <v>1571765073.5999999</v>
      </c>
      <c r="C31">
        <v>5976.5</v>
      </c>
      <c r="D31" t="s">
        <v>298</v>
      </c>
      <c r="E31" t="s">
        <v>299</v>
      </c>
      <c r="F31">
        <v>1571765068.0999999</v>
      </c>
      <c r="G31">
        <f t="shared" si="0"/>
        <v>2.2881797490631869E-3</v>
      </c>
      <c r="H31" s="2">
        <f t="shared" si="1"/>
        <v>17.103960578177844</v>
      </c>
      <c r="I31">
        <f t="shared" si="2"/>
        <v>777.35907558629015</v>
      </c>
      <c r="J31">
        <f t="shared" si="3"/>
        <v>616.69120228677514</v>
      </c>
      <c r="K31" s="2">
        <f t="shared" si="4"/>
        <v>60.647707018125985</v>
      </c>
      <c r="L31">
        <f t="shared" si="5"/>
        <v>76.448383387371692</v>
      </c>
      <c r="M31">
        <f t="shared" si="6"/>
        <v>0.1938760469926685</v>
      </c>
      <c r="N31">
        <f t="shared" si="7"/>
        <v>2.2334782913319779</v>
      </c>
      <c r="O31">
        <f t="shared" si="8"/>
        <v>0.18498817834854236</v>
      </c>
      <c r="P31">
        <f t="shared" si="9"/>
        <v>0.11638219266662078</v>
      </c>
      <c r="Q31" s="1">
        <f t="shared" si="10"/>
        <v>75.225327680821934</v>
      </c>
      <c r="R31">
        <f t="shared" si="11"/>
        <v>25.262138061128233</v>
      </c>
      <c r="S31">
        <f t="shared" si="12"/>
        <v>24.999328571428599</v>
      </c>
      <c r="T31">
        <f t="shared" si="13"/>
        <v>3.1795503098341631</v>
      </c>
      <c r="U31">
        <f t="shared" si="14"/>
        <v>61.062321598384059</v>
      </c>
      <c r="V31">
        <f t="shared" si="15"/>
        <v>1.995107948496512</v>
      </c>
      <c r="W31">
        <f t="shared" si="16"/>
        <v>3.2673306488715457</v>
      </c>
      <c r="X31">
        <f t="shared" si="17"/>
        <v>1.1844423613376511</v>
      </c>
      <c r="Y31">
        <f t="shared" si="18"/>
        <v>-100.90872693368654</v>
      </c>
      <c r="Z31">
        <f t="shared" si="19"/>
        <v>55.097335544235634</v>
      </c>
      <c r="AA31">
        <f t="shared" si="20"/>
        <v>5.2300529146307504</v>
      </c>
      <c r="AB31">
        <f t="shared" si="21"/>
        <v>34.643989206001777</v>
      </c>
      <c r="AC31">
        <v>-4.0740425966967898E-2</v>
      </c>
      <c r="AD31">
        <v>4.5734697205258697E-2</v>
      </c>
      <c r="AE31">
        <v>3.4257254429112698</v>
      </c>
      <c r="AF31">
        <v>5</v>
      </c>
      <c r="AG31">
        <v>1</v>
      </c>
      <c r="AH31">
        <f t="shared" si="22"/>
        <v>1.0001915377731094</v>
      </c>
      <c r="AI31">
        <f t="shared" si="23"/>
        <v>1.9153777310942921E-2</v>
      </c>
      <c r="AJ31">
        <f t="shared" si="24"/>
        <v>52219.022991421516</v>
      </c>
      <c r="AK31" t="s">
        <v>243</v>
      </c>
      <c r="AL31">
        <v>0</v>
      </c>
      <c r="AM31">
        <v>0</v>
      </c>
      <c r="AN31">
        <f t="shared" si="25"/>
        <v>0</v>
      </c>
      <c r="AO31" t="e">
        <f t="shared" si="26"/>
        <v>#DIV/0!</v>
      </c>
      <c r="AP31">
        <v>0</v>
      </c>
      <c r="AQ31" t="s">
        <v>243</v>
      </c>
      <c r="AR31">
        <v>0</v>
      </c>
      <c r="AS31">
        <v>0</v>
      </c>
      <c r="AT31" s="2" t="e">
        <f t="shared" si="27"/>
        <v>#DIV/0!</v>
      </c>
      <c r="AU31">
        <v>0.5</v>
      </c>
      <c r="AV31">
        <f t="shared" si="28"/>
        <v>341.9968706754301</v>
      </c>
      <c r="AW31">
        <f t="shared" si="29"/>
        <v>17.103960578177844</v>
      </c>
      <c r="AX31" s="2" t="e">
        <f t="shared" si="30"/>
        <v>#DIV/0!</v>
      </c>
      <c r="AY31" t="e">
        <f t="shared" si="31"/>
        <v>#DIV/0!</v>
      </c>
      <c r="AZ31" s="2">
        <f t="shared" si="32"/>
        <v>5.0012038251689872E-2</v>
      </c>
      <c r="BA31" t="e">
        <f t="shared" si="33"/>
        <v>#DIV/0!</v>
      </c>
      <c r="BB31" t="s">
        <v>243</v>
      </c>
      <c r="BC31">
        <v>0</v>
      </c>
      <c r="BD31">
        <f t="shared" si="34"/>
        <v>0</v>
      </c>
      <c r="BE31" t="e">
        <f t="shared" si="35"/>
        <v>#DIV/0!</v>
      </c>
      <c r="BF31" t="e">
        <f t="shared" si="36"/>
        <v>#DIV/0!</v>
      </c>
      <c r="BG31" t="e">
        <f t="shared" si="37"/>
        <v>#DIV/0!</v>
      </c>
      <c r="BH31" t="e">
        <f t="shared" si="38"/>
        <v>#DIV/0!</v>
      </c>
      <c r="BI31">
        <v>999</v>
      </c>
      <c r="BJ31">
        <v>300</v>
      </c>
      <c r="BK31">
        <v>300</v>
      </c>
      <c r="BL31">
        <v>300</v>
      </c>
      <c r="BM31">
        <v>10621</v>
      </c>
      <c r="BN31">
        <v>2542.4299999999998</v>
      </c>
      <c r="BO31">
        <v>-8.4826299999999997E-3</v>
      </c>
      <c r="BP31">
        <v>10.519500000000001</v>
      </c>
      <c r="BQ31" s="2">
        <f t="shared" si="39"/>
        <v>400.00590476190501</v>
      </c>
      <c r="BR31">
        <f t="shared" si="40"/>
        <v>341.9968706754301</v>
      </c>
      <c r="BS31">
        <f t="shared" si="41"/>
        <v>0.85497955556180216</v>
      </c>
      <c r="BT31">
        <f t="shared" si="42"/>
        <v>0.2199591111236045</v>
      </c>
      <c r="BU31">
        <v>6</v>
      </c>
      <c r="BV31">
        <v>1571765068.0999999</v>
      </c>
      <c r="BW31">
        <v>777.35909523809505</v>
      </c>
      <c r="BX31">
        <v>800.01428571428596</v>
      </c>
      <c r="BY31">
        <v>20.2870904761905</v>
      </c>
      <c r="BZ31">
        <v>17.597519047618999</v>
      </c>
      <c r="CA31">
        <v>500.002571428571</v>
      </c>
      <c r="CB31">
        <v>98.243728571428605</v>
      </c>
      <c r="CC31">
        <v>9.9991580952380907E-2</v>
      </c>
      <c r="CD31">
        <v>25.456904761904799</v>
      </c>
      <c r="CE31">
        <v>24.999328571428599</v>
      </c>
      <c r="CF31">
        <v>999.9</v>
      </c>
      <c r="CG31">
        <v>0</v>
      </c>
      <c r="CH31">
        <v>0</v>
      </c>
      <c r="CI31">
        <v>10000.3857142857</v>
      </c>
      <c r="CJ31">
        <v>0</v>
      </c>
      <c r="CK31">
        <v>0.27864899999999998</v>
      </c>
      <c r="CL31">
        <v>400.00590476190501</v>
      </c>
      <c r="CM31">
        <v>0.50005728571428598</v>
      </c>
      <c r="CN31">
        <v>0.49994271428571402</v>
      </c>
      <c r="CO31">
        <v>0</v>
      </c>
      <c r="CP31">
        <v>935.71566666666604</v>
      </c>
      <c r="CQ31">
        <v>0.49995400000000001</v>
      </c>
      <c r="CR31">
        <v>3668.93047619048</v>
      </c>
      <c r="CS31">
        <v>2624.6019047619002</v>
      </c>
      <c r="CT31">
        <v>36.936999999999998</v>
      </c>
      <c r="CU31">
        <v>40.576999999999998</v>
      </c>
      <c r="CV31">
        <v>38.847999999999999</v>
      </c>
      <c r="CW31">
        <v>40.448999999999998</v>
      </c>
      <c r="CX31">
        <v>39.936999999999998</v>
      </c>
      <c r="CY31">
        <v>199.775238095238</v>
      </c>
      <c r="CZ31">
        <v>199.73</v>
      </c>
      <c r="DA31">
        <v>0</v>
      </c>
      <c r="DB31">
        <v>94.800000190734906</v>
      </c>
      <c r="DC31">
        <v>935.74411538461504</v>
      </c>
      <c r="DD31">
        <v>1.1313845895036101</v>
      </c>
      <c r="DE31">
        <v>5.4013675121890703</v>
      </c>
      <c r="DF31">
        <v>3668.8150000000001</v>
      </c>
      <c r="DG31">
        <v>15</v>
      </c>
      <c r="DH31">
        <v>1571765040</v>
      </c>
      <c r="DI31" t="s">
        <v>300</v>
      </c>
      <c r="DJ31">
        <v>18</v>
      </c>
      <c r="DK31">
        <v>1.4159999999999999</v>
      </c>
      <c r="DL31">
        <v>0.16600000000000001</v>
      </c>
      <c r="DM31">
        <v>800</v>
      </c>
      <c r="DN31">
        <v>17</v>
      </c>
      <c r="DO31">
        <v>0.1</v>
      </c>
      <c r="DP31">
        <v>0.03</v>
      </c>
      <c r="DQ31">
        <v>100</v>
      </c>
      <c r="DR31">
        <v>100</v>
      </c>
      <c r="DS31">
        <v>1.4159999999999999</v>
      </c>
      <c r="DT31">
        <v>0.16600000000000001</v>
      </c>
      <c r="DU31">
        <v>2</v>
      </c>
      <c r="DV31">
        <v>566.58399999999995</v>
      </c>
      <c r="DW31">
        <v>614.31200000000001</v>
      </c>
      <c r="DX31">
        <v>23.722799999999999</v>
      </c>
      <c r="DY31">
        <v>29.712900000000001</v>
      </c>
      <c r="DZ31">
        <v>30.0001</v>
      </c>
      <c r="EA31">
        <v>30.101700000000001</v>
      </c>
      <c r="EB31">
        <v>30.171299999999999</v>
      </c>
      <c r="EC31">
        <v>36.425800000000002</v>
      </c>
      <c r="ED31">
        <v>44.460599999999999</v>
      </c>
      <c r="EE31">
        <v>90</v>
      </c>
      <c r="EF31">
        <v>23.721299999999999</v>
      </c>
      <c r="EG31">
        <v>800</v>
      </c>
      <c r="EH31">
        <v>17.495200000000001</v>
      </c>
      <c r="EI31">
        <v>101.65</v>
      </c>
      <c r="EJ31">
        <v>99.9846</v>
      </c>
    </row>
    <row r="32" spans="1:140" s="2" customFormat="1">
      <c r="A32" s="2">
        <v>32</v>
      </c>
      <c r="B32" s="2">
        <v>1571765166.5999999</v>
      </c>
      <c r="C32" s="2">
        <v>6069.5</v>
      </c>
      <c r="D32" s="2" t="s">
        <v>301</v>
      </c>
      <c r="E32" s="2" t="s">
        <v>302</v>
      </c>
      <c r="F32" s="2">
        <v>1571765161.0999999</v>
      </c>
      <c r="G32" s="2">
        <f t="shared" si="0"/>
        <v>1.9398939634690576E-3</v>
      </c>
      <c r="H32" s="2">
        <f t="shared" si="1"/>
        <v>18.22167792976003</v>
      </c>
      <c r="I32" s="2">
        <f t="shared" si="2"/>
        <v>975.94497906316406</v>
      </c>
      <c r="J32" s="2">
        <f t="shared" si="3"/>
        <v>771.71441778214125</v>
      </c>
      <c r="K32" s="2">
        <f t="shared" si="4"/>
        <v>75.89110297396644</v>
      </c>
      <c r="L32" s="2">
        <f t="shared" si="5"/>
        <v>95.975323508750577</v>
      </c>
      <c r="M32" s="2">
        <f t="shared" si="6"/>
        <v>0.16138312557724468</v>
      </c>
      <c r="N32" s="2">
        <f t="shared" si="7"/>
        <v>2.2333442030944664</v>
      </c>
      <c r="O32" s="2">
        <f t="shared" si="8"/>
        <v>0.15517310657912944</v>
      </c>
      <c r="P32" s="2">
        <f t="shared" si="9"/>
        <v>9.7521226803193445E-2</v>
      </c>
      <c r="Q32" s="3">
        <f t="shared" si="10"/>
        <v>75.224160236621955</v>
      </c>
      <c r="R32" s="2">
        <f t="shared" si="11"/>
        <v>25.346936871513996</v>
      </c>
      <c r="S32" s="2">
        <f t="shared" si="12"/>
        <v>25.0255714285714</v>
      </c>
      <c r="T32" s="2">
        <f t="shared" si="13"/>
        <v>3.1845283829069539</v>
      </c>
      <c r="U32" s="2">
        <f t="shared" si="14"/>
        <v>60.942485507533405</v>
      </c>
      <c r="V32" s="2">
        <f t="shared" si="15"/>
        <v>1.9874497821421329</v>
      </c>
      <c r="W32" s="2">
        <f t="shared" si="16"/>
        <v>3.2611892435802514</v>
      </c>
      <c r="X32" s="2">
        <f t="shared" si="17"/>
        <v>1.1970786007648211</v>
      </c>
      <c r="Y32" s="2">
        <f t="shared" si="18"/>
        <v>-85.549323788985447</v>
      </c>
      <c r="Z32" s="2">
        <f t="shared" si="19"/>
        <v>48.122059739306387</v>
      </c>
      <c r="AA32" s="2">
        <f t="shared" si="20"/>
        <v>4.5680817720269795</v>
      </c>
      <c r="AB32" s="2">
        <f t="shared" si="21"/>
        <v>42.364977958969881</v>
      </c>
      <c r="AC32" s="2">
        <v>-4.0736839945140303E-2</v>
      </c>
      <c r="AD32" s="2">
        <v>4.5730671581604501E-2</v>
      </c>
      <c r="AE32" s="2">
        <v>3.42548641162989</v>
      </c>
      <c r="AF32" s="2">
        <v>5</v>
      </c>
      <c r="AG32" s="2">
        <v>1</v>
      </c>
      <c r="AH32" s="2">
        <f t="shared" si="22"/>
        <v>1.0001915338464586</v>
      </c>
      <c r="AI32" s="2">
        <f t="shared" si="23"/>
        <v>1.9153384645864691E-2</v>
      </c>
      <c r="AJ32" s="2">
        <f t="shared" si="24"/>
        <v>52220.093332814875</v>
      </c>
      <c r="AK32" s="2" t="s">
        <v>245</v>
      </c>
      <c r="AL32" s="2">
        <v>613.87615384615401</v>
      </c>
      <c r="AM32" s="2">
        <v>2863.41</v>
      </c>
      <c r="AN32" s="2">
        <f t="shared" si="25"/>
        <v>2249.5338461538458</v>
      </c>
      <c r="AO32" s="2">
        <f t="shared" si="26"/>
        <v>0.78561360271628788</v>
      </c>
      <c r="AP32" s="2">
        <v>-2.6002066171693601</v>
      </c>
      <c r="AQ32" s="2" t="s">
        <v>303</v>
      </c>
      <c r="AR32" s="2">
        <v>930.18807692307701</v>
      </c>
      <c r="AS32" s="2">
        <v>2655.17</v>
      </c>
      <c r="AT32" s="2">
        <f t="shared" si="27"/>
        <v>0.64966910709179571</v>
      </c>
      <c r="AU32" s="2">
        <v>0.5</v>
      </c>
      <c r="AV32" s="2">
        <f t="shared" si="28"/>
        <v>341.99489497882263</v>
      </c>
      <c r="AW32" s="2">
        <f t="shared" si="29"/>
        <v>18.22167792976003</v>
      </c>
      <c r="AX32" s="2">
        <f t="shared" si="30"/>
        <v>111.09175902542208</v>
      </c>
      <c r="AY32" s="2">
        <f t="shared" si="31"/>
        <v>1</v>
      </c>
      <c r="AZ32" s="2">
        <f t="shared" si="32"/>
        <v>6.0883612160990717E-2</v>
      </c>
      <c r="BA32" s="2">
        <f t="shared" si="33"/>
        <v>7.8428123246345724E-2</v>
      </c>
      <c r="BB32" s="2" t="s">
        <v>243</v>
      </c>
      <c r="BC32" s="2">
        <v>0</v>
      </c>
      <c r="BD32" s="2">
        <f t="shared" si="34"/>
        <v>2655.17</v>
      </c>
      <c r="BE32" s="2">
        <f t="shared" si="35"/>
        <v>0.64966910709179559</v>
      </c>
      <c r="BF32" s="2">
        <f t="shared" si="36"/>
        <v>7.2724478855630104E-2</v>
      </c>
      <c r="BG32" s="2">
        <f t="shared" si="37"/>
        <v>0.84504341514921533</v>
      </c>
      <c r="BH32" s="2">
        <f t="shared" si="38"/>
        <v>9.2570289776274933E-2</v>
      </c>
      <c r="BI32" s="2">
        <v>1000</v>
      </c>
      <c r="BJ32" s="2">
        <v>300</v>
      </c>
      <c r="BK32" s="2">
        <v>300</v>
      </c>
      <c r="BL32" s="2">
        <v>300</v>
      </c>
      <c r="BM32" s="2">
        <v>10620.4</v>
      </c>
      <c r="BN32" s="2">
        <v>2537.48</v>
      </c>
      <c r="BO32" s="2">
        <v>-8.4822000000000005E-3</v>
      </c>
      <c r="BP32" s="2">
        <v>4.3369099999999996</v>
      </c>
      <c r="BQ32" s="2">
        <f t="shared" si="39"/>
        <v>400.00409523809498</v>
      </c>
      <c r="BR32" s="2">
        <f t="shared" si="40"/>
        <v>341.99489497882263</v>
      </c>
      <c r="BS32" s="2">
        <f t="shared" si="41"/>
        <v>0.85497848409591037</v>
      </c>
      <c r="BT32" s="2">
        <f t="shared" si="42"/>
        <v>0.2199569681918207</v>
      </c>
      <c r="BU32" s="2">
        <v>6</v>
      </c>
      <c r="BV32" s="2">
        <v>1571765161.0999999</v>
      </c>
      <c r="BW32" s="2">
        <v>975.94500000000005</v>
      </c>
      <c r="BX32" s="2">
        <v>1000.07809523809</v>
      </c>
      <c r="BY32" s="2">
        <v>20.2097952380952</v>
      </c>
      <c r="BZ32" s="2">
        <v>17.9294714285714</v>
      </c>
      <c r="CA32" s="2">
        <v>500.01257142857099</v>
      </c>
      <c r="CB32" s="2">
        <v>98.240923809523807</v>
      </c>
      <c r="CC32" s="2">
        <v>9.9992499999999998E-2</v>
      </c>
      <c r="CD32" s="2">
        <v>25.425242857142901</v>
      </c>
      <c r="CE32" s="2">
        <v>25.0255714285714</v>
      </c>
      <c r="CF32" s="2">
        <v>999.9</v>
      </c>
      <c r="CG32" s="2">
        <v>0</v>
      </c>
      <c r="CH32" s="2">
        <v>0</v>
      </c>
      <c r="CI32" s="2">
        <v>9999.7909523809503</v>
      </c>
      <c r="CJ32" s="2">
        <v>0</v>
      </c>
      <c r="CK32" s="2">
        <v>0.27864899999999998</v>
      </c>
      <c r="CL32" s="2">
        <v>400.00409523809498</v>
      </c>
      <c r="CM32" s="2">
        <v>0.50008804761904702</v>
      </c>
      <c r="CN32" s="2">
        <v>0.49991195238095298</v>
      </c>
      <c r="CO32" s="2">
        <v>0</v>
      </c>
      <c r="CP32" s="2">
        <v>930.10833333333301</v>
      </c>
      <c r="CQ32" s="2">
        <v>0.49995400000000001</v>
      </c>
      <c r="CR32" s="2">
        <v>3647.2957142857099</v>
      </c>
      <c r="CS32" s="2">
        <v>2624.6195238095202</v>
      </c>
      <c r="CT32" s="2">
        <v>36.910428571428596</v>
      </c>
      <c r="CU32" s="2">
        <v>40.561999999999998</v>
      </c>
      <c r="CV32" s="2">
        <v>38.806095238095203</v>
      </c>
      <c r="CW32" s="2">
        <v>40.445999999999998</v>
      </c>
      <c r="CX32" s="2">
        <v>39.892714285714298</v>
      </c>
      <c r="CY32" s="2">
        <v>199.78904761904801</v>
      </c>
      <c r="CZ32" s="2">
        <v>199.71523809523799</v>
      </c>
      <c r="DA32" s="2">
        <v>0</v>
      </c>
      <c r="DB32" s="2">
        <v>187.80000019073501</v>
      </c>
      <c r="DC32" s="2">
        <v>930.18807692307701</v>
      </c>
      <c r="DD32" s="2">
        <v>1.64129914166308</v>
      </c>
      <c r="DE32" s="2">
        <v>-3.7494017028346498</v>
      </c>
      <c r="DF32" s="2">
        <v>3647.3657692307702</v>
      </c>
      <c r="DG32" s="2">
        <v>15</v>
      </c>
      <c r="DH32" s="2">
        <v>1571765137.5999999</v>
      </c>
      <c r="DI32" s="2" t="s">
        <v>304</v>
      </c>
      <c r="DJ32" s="2">
        <v>19</v>
      </c>
      <c r="DK32" s="2">
        <v>1.8859999999999999</v>
      </c>
      <c r="DL32" s="2">
        <v>0.16400000000000001</v>
      </c>
      <c r="DM32" s="2">
        <v>1000</v>
      </c>
      <c r="DN32" s="2">
        <v>17</v>
      </c>
      <c r="DO32" s="2">
        <v>0.12</v>
      </c>
      <c r="DP32" s="2">
        <v>0.04</v>
      </c>
      <c r="DQ32" s="2">
        <v>100</v>
      </c>
      <c r="DR32" s="2">
        <v>100</v>
      </c>
      <c r="DS32" s="2">
        <v>1.8859999999999999</v>
      </c>
      <c r="DT32" s="2">
        <v>0.16400000000000001</v>
      </c>
      <c r="DU32" s="2">
        <v>2</v>
      </c>
      <c r="DV32" s="2">
        <v>566.40499999999997</v>
      </c>
      <c r="DW32" s="2">
        <v>614.69600000000003</v>
      </c>
      <c r="DX32" s="2">
        <v>23.684999999999999</v>
      </c>
      <c r="DY32" s="2">
        <v>29.715399999999999</v>
      </c>
      <c r="DZ32" s="2">
        <v>30</v>
      </c>
      <c r="EA32" s="2">
        <v>30.101700000000001</v>
      </c>
      <c r="EB32" s="2">
        <v>30.171299999999999</v>
      </c>
      <c r="EC32" s="2">
        <v>43.668799999999997</v>
      </c>
      <c r="ED32" s="2">
        <v>43.3917</v>
      </c>
      <c r="EE32" s="2">
        <v>90</v>
      </c>
      <c r="EF32" s="2">
        <v>23.673300000000001</v>
      </c>
      <c r="EG32" s="2">
        <v>1000</v>
      </c>
      <c r="EH32" s="2">
        <v>17.8184</v>
      </c>
      <c r="EI32" s="2">
        <v>101.65</v>
      </c>
      <c r="EJ32" s="2">
        <v>99.985799999999998</v>
      </c>
    </row>
    <row r="33" spans="1:140" ht="15">
      <c r="A33">
        <v>33</v>
      </c>
      <c r="B33">
        <v>1571765281.5999999</v>
      </c>
      <c r="C33">
        <v>6184.5</v>
      </c>
      <c r="D33" t="s">
        <v>305</v>
      </c>
      <c r="E33" t="s">
        <v>306</v>
      </c>
      <c r="F33">
        <v>1571765276.0999999</v>
      </c>
      <c r="G33">
        <f t="shared" ref="G33:G64" si="43">CA33*AH33*(BY33-BZ33)/(100*BU33*(1000-AH33*BY33))</f>
        <v>1.8312441334035938E-3</v>
      </c>
      <c r="H33">
        <f t="shared" ref="H33:H64" si="44">CA33*AH33*(BX33-BW33*(1000-AH33*BZ33)/(1000-AH33*BY33))/(100*BU33)</f>
        <v>11.676613571141992</v>
      </c>
      <c r="I33">
        <f t="shared" ref="I33:I64" si="45">BW33 - IF(AH33&gt;1, H33*BU33*100/(AJ33*CI33), 0)</f>
        <v>405.11884369971938</v>
      </c>
      <c r="J33">
        <f t="shared" ref="J33:J64" si="46">((P33-G33/2)*I33-H33)/(P33+G33/2)</f>
        <v>273.73943417002999</v>
      </c>
      <c r="K33">
        <f t="shared" ref="K33:K64" si="47">J33*(CB33+CC33)/1000</f>
        <v>26.920781290820322</v>
      </c>
      <c r="L33">
        <f t="shared" ref="L33:L64" si="48">(BW33 - IF(AH33&gt;1, H33*BU33*100/(AJ33*CI33), 0))*(CB33+CC33)/1000</f>
        <v>39.841230113948299</v>
      </c>
      <c r="M33">
        <f t="shared" ref="M33:M64" si="49">2/((1/O33-1/N33)+SIGN(O33)*SQRT((1/O33-1/N33)*(1/O33-1/N33) + 4*$B$5/(($B$5+1)*($B$5+1))*(2*1/O33*1/N33-1/N33*1/N33)))</f>
        <v>0.15469992043871353</v>
      </c>
      <c r="N33">
        <f t="shared" ref="N33:N64" si="50">AE33+AD33*BU33+AC33*BU33*BU33</f>
        <v>2.2313645541547764</v>
      </c>
      <c r="O33">
        <f t="shared" ref="O33:O64" si="51">G33*(1000-(1000*0.61365*EXP(17.502*S33/(240.97+S33))/(CB33+CC33)+BY33)/2)/(1000*0.61365*EXP(17.502*S33/(240.97+S33))/(CB33+CC33)-BY33)</f>
        <v>0.14897892314137573</v>
      </c>
      <c r="P33">
        <f t="shared" ref="P33:P64" si="52">1/(($B$5+1)/(M33/1.6)+1/(N33/1.37)) + $B$5/(($B$5+1)/(M33/1.6) + $B$5/(N33/1.37))</f>
        <v>9.3608208733374984E-2</v>
      </c>
      <c r="Q33">
        <f t="shared" ref="Q33:Q64" si="53">(BR33*BT33)</f>
        <v>75.223989325680265</v>
      </c>
      <c r="R33">
        <f t="shared" ref="R33:R64" si="54">(CD33+(Q33+2*0.95*0.0000000567*(((CD33+$B$7)+273)^4-(CD33+273)^4)-44100*G33)/(1.84*29.3*N33+8*0.95*0.0000000567*(CD33+273)^3))</f>
        <v>25.20433340233809</v>
      </c>
      <c r="S33">
        <f t="shared" ref="S33:S64" si="55">($C$7*CE33+$D$7*CF33+$E$7*R33)</f>
        <v>24.968071428571399</v>
      </c>
      <c r="T33">
        <f t="shared" ref="T33:T64" si="56">0.61365*EXP(17.502*S33/(240.97+S33))</f>
        <v>3.173629938888975</v>
      </c>
      <c r="U33">
        <f t="shared" ref="U33:U64" si="57">(V33/W33*100)</f>
        <v>61.876584427922189</v>
      </c>
      <c r="V33">
        <f t="shared" ref="V33:V64" si="58">BY33*(CB33+CC33)/1000</f>
        <v>1.9965577909348609</v>
      </c>
      <c r="W33">
        <f t="shared" ref="W33:W64" si="59">0.61365*EXP(17.502*CD33/(240.97+CD33))</f>
        <v>3.2266774408994396</v>
      </c>
      <c r="X33">
        <f t="shared" ref="X33:X64" si="60">(T33-BY33*(CB33+CC33)/1000)</f>
        <v>1.1770721479541142</v>
      </c>
      <c r="Y33">
        <f t="shared" ref="Y33:Y64" si="61">(-G33*44100)</f>
        <v>-80.757866283098494</v>
      </c>
      <c r="Z33">
        <f t="shared" ref="Z33:Z64" si="62">2*29.3*N33*0.92*(CD33-S33)</f>
        <v>33.475308715827687</v>
      </c>
      <c r="AA33">
        <f t="shared" ref="AA33:AA64" si="63">2*0.95*0.0000000567*(((CD33+$B$7)+273)^4-(S33+273)^4)</f>
        <v>3.1767481874269694</v>
      </c>
      <c r="AB33">
        <f t="shared" ref="AB33:AB64" si="64">Q33+AA33+Y33+Z33</f>
        <v>31.118179945836424</v>
      </c>
      <c r="AC33">
        <v>-4.0683918887957103E-2</v>
      </c>
      <c r="AD33">
        <v>4.5671263058777098E-2</v>
      </c>
      <c r="AE33">
        <v>3.4219580557685698</v>
      </c>
      <c r="AF33">
        <v>5</v>
      </c>
      <c r="AG33">
        <v>1</v>
      </c>
      <c r="AH33">
        <f t="shared" ref="AH33:AH64" si="65">IF(AF33*$H$13&gt;=AJ33,1,(AJ33/(AJ33-AF33*$H$13)))</f>
        <v>1.0001916576150618</v>
      </c>
      <c r="AI33">
        <f t="shared" ref="AI33:AI64" si="66">(AH33-1)*100</f>
        <v>1.9165761506179102E-2</v>
      </c>
      <c r="AJ33">
        <f t="shared" ref="AJ33:AJ64" si="67">MAX(0,($B$13+$C$13*CI33)/(1+$D$13*CI33)*CB33/(CD33+273)*$E$13)</f>
        <v>52186.37711279314</v>
      </c>
      <c r="AK33" t="s">
        <v>243</v>
      </c>
      <c r="AL33">
        <v>0</v>
      </c>
      <c r="AM33">
        <v>0</v>
      </c>
      <c r="AN33">
        <f t="shared" ref="AN33:AN64" si="68">AM33-AL33</f>
        <v>0</v>
      </c>
      <c r="AO33" t="e">
        <f t="shared" ref="AO33:AO64" si="69">AN33/AM33</f>
        <v>#DIV/0!</v>
      </c>
      <c r="AP33">
        <v>0</v>
      </c>
      <c r="AQ33" t="s">
        <v>243</v>
      </c>
      <c r="AR33">
        <v>0</v>
      </c>
      <c r="AS33">
        <v>0</v>
      </c>
      <c r="AT33" t="e">
        <f t="shared" ref="AT33:AT64" si="70">1-AR33/AS33</f>
        <v>#DIV/0!</v>
      </c>
      <c r="AU33">
        <v>0.5</v>
      </c>
      <c r="AV33">
        <f t="shared" ref="AV33:AV64" si="71">BR33</f>
        <v>341.98640139162694</v>
      </c>
      <c r="AW33">
        <f t="shared" ref="AW33:AW64" si="72">H33</f>
        <v>11.676613571141992</v>
      </c>
      <c r="AX33" t="e">
        <f t="shared" ref="AX33:AX64" si="73">AT33*AU33*AV33</f>
        <v>#DIV/0!</v>
      </c>
      <c r="AY33" t="e">
        <f t="shared" ref="AY33:AY64" si="74">BD33/AS33</f>
        <v>#DIV/0!</v>
      </c>
      <c r="AZ33">
        <f t="shared" ref="AZ33:AZ64" si="75">(AW33-AP33)/AV33</f>
        <v>3.4143502559244969E-2</v>
      </c>
      <c r="BA33" t="e">
        <f t="shared" ref="BA33:BA64" si="76">(AM33-AS33)/AS33</f>
        <v>#DIV/0!</v>
      </c>
      <c r="BB33" t="s">
        <v>243</v>
      </c>
      <c r="BC33">
        <v>0</v>
      </c>
      <c r="BD33">
        <f t="shared" ref="BD33:BD64" si="77">AS33-BC33</f>
        <v>0</v>
      </c>
      <c r="BE33" t="e">
        <f t="shared" ref="BE33:BE64" si="78">(AS33-AR33)/(AS33-BC33)</f>
        <v>#DIV/0!</v>
      </c>
      <c r="BF33" t="e">
        <f t="shared" ref="BF33:BF64" si="79">(AM33-AS33)/(AM33-BC33)</f>
        <v>#DIV/0!</v>
      </c>
      <c r="BG33" t="e">
        <f t="shared" ref="BG33:BG64" si="80">(AS33-AR33)/(AS33-AL33)</f>
        <v>#DIV/0!</v>
      </c>
      <c r="BH33" t="e">
        <f t="shared" ref="BH33:BH64" si="81">(AM33-AS33)/(AM33-AL33)</f>
        <v>#DIV/0!</v>
      </c>
      <c r="BI33">
        <v>1000</v>
      </c>
      <c r="BJ33">
        <v>300</v>
      </c>
      <c r="BK33">
        <v>300</v>
      </c>
      <c r="BL33">
        <v>300</v>
      </c>
      <c r="BM33">
        <v>10620.4</v>
      </c>
      <c r="BN33">
        <v>2537.48</v>
      </c>
      <c r="BO33">
        <v>-8.4822000000000005E-3</v>
      </c>
      <c r="BP33">
        <v>4.3369099999999996</v>
      </c>
      <c r="BQ33">
        <f t="shared" ref="BQ33:BQ64" si="82">$B$11*CJ33+$C$11*CK33+$F$11*CL33</f>
        <v>399.99299999999999</v>
      </c>
      <c r="BR33">
        <f t="shared" ref="BR33:BR64" si="83">BQ33*BS33</f>
        <v>341.98640139162694</v>
      </c>
      <c r="BS33">
        <f t="shared" ref="BS33:BS64" si="84">($B$11*$D$9+$C$11*$D$9+$F$11*((CY33+CQ33)/MAX(CY33+CQ33+CZ33, 0.1)*$I$9+CZ33/MAX(CY33+CQ33+CZ33, 0.1)*$J$9))/($B$11+$C$11+$F$11)</f>
        <v>0.85498096564596615</v>
      </c>
      <c r="BT33">
        <f t="shared" ref="BT33:BT64" si="85">($B$11*$K$9+$C$11*$K$9+$F$11*((CY33+CQ33)/MAX(CY33+CQ33+CZ33, 0.1)*$P$9+CZ33/MAX(CY33+CQ33+CZ33, 0.1)*$Q$9))/($B$11+$C$11+$F$11)</f>
        <v>0.21996193129193242</v>
      </c>
      <c r="BU33">
        <v>6</v>
      </c>
      <c r="BV33">
        <v>1571765276.0999999</v>
      </c>
      <c r="BW33">
        <v>405.118857142857</v>
      </c>
      <c r="BX33">
        <v>420.018142857143</v>
      </c>
      <c r="BY33">
        <v>20.3016619047619</v>
      </c>
      <c r="BZ33">
        <v>18.149233333333299</v>
      </c>
      <c r="CA33">
        <v>500.00709523809502</v>
      </c>
      <c r="CB33">
        <v>98.244542857142903</v>
      </c>
      <c r="CC33">
        <v>0.100006485714286</v>
      </c>
      <c r="CD33">
        <v>25.246342857142899</v>
      </c>
      <c r="CE33">
        <v>24.968071428571399</v>
      </c>
      <c r="CF33">
        <v>999.9</v>
      </c>
      <c r="CG33">
        <v>0</v>
      </c>
      <c r="CH33">
        <v>0</v>
      </c>
      <c r="CI33">
        <v>9986.4323809523794</v>
      </c>
      <c r="CJ33">
        <v>0</v>
      </c>
      <c r="CK33">
        <v>0.27864899999999998</v>
      </c>
      <c r="CL33">
        <v>399.99299999999999</v>
      </c>
      <c r="CM33">
        <v>0.50000890476190496</v>
      </c>
      <c r="CN33">
        <v>0.49999109523809498</v>
      </c>
      <c r="CO33">
        <v>0</v>
      </c>
      <c r="CP33">
        <v>997.01176190476201</v>
      </c>
      <c r="CQ33">
        <v>0.49995400000000001</v>
      </c>
      <c r="CR33">
        <v>3873.1714285714302</v>
      </c>
      <c r="CS33">
        <v>2624.4738095238099</v>
      </c>
      <c r="CT33">
        <v>36.925190476190501</v>
      </c>
      <c r="CU33">
        <v>40.567999999999998</v>
      </c>
      <c r="CV33">
        <v>38.832999999999998</v>
      </c>
      <c r="CW33">
        <v>40.454999999999998</v>
      </c>
      <c r="CX33">
        <v>39.919285714285699</v>
      </c>
      <c r="CY33">
        <v>199.75</v>
      </c>
      <c r="CZ33">
        <v>199.74238095238101</v>
      </c>
      <c r="DA33">
        <v>0</v>
      </c>
      <c r="DB33">
        <v>114.200000047684</v>
      </c>
      <c r="DC33">
        <v>996.66888461538497</v>
      </c>
      <c r="DD33">
        <v>8.4368888778862008</v>
      </c>
      <c r="DE33">
        <v>70.0116237640392</v>
      </c>
      <c r="DF33">
        <v>3870.35</v>
      </c>
      <c r="DG33">
        <v>15</v>
      </c>
      <c r="DH33">
        <v>1571765252.5999999</v>
      </c>
      <c r="DI33" t="s">
        <v>307</v>
      </c>
      <c r="DJ33">
        <v>20</v>
      </c>
      <c r="DK33">
        <v>0.98399999999999999</v>
      </c>
      <c r="DL33">
        <v>0.158</v>
      </c>
      <c r="DM33">
        <v>420</v>
      </c>
      <c r="DN33">
        <v>18</v>
      </c>
      <c r="DO33">
        <v>0.1</v>
      </c>
      <c r="DP33">
        <v>0.04</v>
      </c>
      <c r="DQ33">
        <v>100</v>
      </c>
      <c r="DR33">
        <v>100</v>
      </c>
      <c r="DS33">
        <v>0.98399999999999999</v>
      </c>
      <c r="DT33">
        <v>0.158</v>
      </c>
      <c r="DU33">
        <v>2</v>
      </c>
      <c r="DV33">
        <v>566.399</v>
      </c>
      <c r="DW33">
        <v>614.04600000000005</v>
      </c>
      <c r="DX33">
        <v>23.4117</v>
      </c>
      <c r="DY33">
        <v>29.7212</v>
      </c>
      <c r="DZ33">
        <v>30.0001</v>
      </c>
      <c r="EA33">
        <v>30.099699999999999</v>
      </c>
      <c r="EB33">
        <v>30.168700000000001</v>
      </c>
      <c r="EC33">
        <v>21.584499999999998</v>
      </c>
      <c r="ED33">
        <v>42.633899999999997</v>
      </c>
      <c r="EE33">
        <v>90</v>
      </c>
      <c r="EF33">
        <v>23.436699999999998</v>
      </c>
      <c r="EG33">
        <v>420</v>
      </c>
      <c r="EH33">
        <v>18.086200000000002</v>
      </c>
      <c r="EI33">
        <v>101.649</v>
      </c>
      <c r="EJ33">
        <v>99.987099999999998</v>
      </c>
    </row>
    <row r="34" spans="1:140" ht="15">
      <c r="A34">
        <v>34</v>
      </c>
      <c r="B34">
        <v>1571765819.5999999</v>
      </c>
      <c r="C34">
        <v>6722.5</v>
      </c>
      <c r="D34" t="s">
        <v>310</v>
      </c>
      <c r="E34" t="s">
        <v>311</v>
      </c>
      <c r="F34">
        <v>1571765814.0999999</v>
      </c>
      <c r="G34">
        <f t="shared" si="43"/>
        <v>1.7853793174189548E-3</v>
      </c>
      <c r="H34">
        <f t="shared" si="44"/>
        <v>16.883524422771192</v>
      </c>
      <c r="I34">
        <f t="shared" si="45"/>
        <v>378.98536162147309</v>
      </c>
      <c r="J34">
        <f t="shared" si="46"/>
        <v>186.71632239880188</v>
      </c>
      <c r="K34">
        <f t="shared" si="47"/>
        <v>18.362978468734934</v>
      </c>
      <c r="L34">
        <f t="shared" si="48"/>
        <v>37.272049631293989</v>
      </c>
      <c r="M34">
        <f t="shared" si="49"/>
        <v>0.14929202220218765</v>
      </c>
      <c r="N34">
        <f t="shared" si="50"/>
        <v>2.2330788551181304</v>
      </c>
      <c r="O34">
        <f t="shared" si="51"/>
        <v>0.14396053366904721</v>
      </c>
      <c r="P34">
        <f t="shared" si="52"/>
        <v>9.0438484200633995E-2</v>
      </c>
      <c r="Q34">
        <f t="shared" si="53"/>
        <v>188.08717096266199</v>
      </c>
      <c r="R34">
        <f t="shared" si="54"/>
        <v>25.084769541523642</v>
      </c>
      <c r="S34">
        <f t="shared" si="55"/>
        <v>25.007719047618998</v>
      </c>
      <c r="T34">
        <f t="shared" si="56"/>
        <v>3.1811411801530731</v>
      </c>
      <c r="U34">
        <f t="shared" si="57"/>
        <v>65.55401536733784</v>
      </c>
      <c r="V34">
        <f t="shared" si="58"/>
        <v>1.993543467648641</v>
      </c>
      <c r="W34">
        <f t="shared" si="59"/>
        <v>3.0410699580760086</v>
      </c>
      <c r="X34">
        <f t="shared" si="60"/>
        <v>1.1875977125044321</v>
      </c>
      <c r="Y34">
        <f t="shared" si="61"/>
        <v>-78.735227898175907</v>
      </c>
      <c r="Z34">
        <f t="shared" si="62"/>
        <v>-90.678704188023616</v>
      </c>
      <c r="AA34">
        <f t="shared" si="63"/>
        <v>-8.5575242817910269</v>
      </c>
      <c r="AB34">
        <f t="shared" si="64"/>
        <v>10.115714594671445</v>
      </c>
      <c r="AC34">
        <v>-4.0729744108124702E-2</v>
      </c>
      <c r="AD34">
        <v>4.5722705882924999E-2</v>
      </c>
      <c r="AE34">
        <v>3.4250134077130698</v>
      </c>
      <c r="AF34">
        <v>5</v>
      </c>
      <c r="AG34">
        <v>1</v>
      </c>
      <c r="AH34">
        <f t="shared" si="65"/>
        <v>1.0001908137207709</v>
      </c>
      <c r="AI34">
        <f t="shared" si="66"/>
        <v>1.9081372077089931E-2</v>
      </c>
      <c r="AJ34">
        <f t="shared" si="67"/>
        <v>52417.132776415718</v>
      </c>
      <c r="AK34" t="s">
        <v>245</v>
      </c>
      <c r="AL34">
        <v>613.87615384615401</v>
      </c>
      <c r="AM34">
        <v>2863.41</v>
      </c>
      <c r="AN34">
        <f t="shared" si="68"/>
        <v>2249.5338461538458</v>
      </c>
      <c r="AO34">
        <f t="shared" si="69"/>
        <v>0.78561360271628788</v>
      </c>
      <c r="AP34">
        <v>-2.6002066171693601</v>
      </c>
      <c r="AQ34" t="s">
        <v>312</v>
      </c>
      <c r="AR34">
        <v>996.47165384615403</v>
      </c>
      <c r="AS34">
        <v>1891.22</v>
      </c>
      <c r="AT34">
        <f t="shared" si="70"/>
        <v>0.47310643190842205</v>
      </c>
      <c r="AU34">
        <v>0.5</v>
      </c>
      <c r="AV34">
        <f t="shared" si="71"/>
        <v>854.98703997127734</v>
      </c>
      <c r="AW34">
        <f t="shared" si="72"/>
        <v>16.883524422771192</v>
      </c>
      <c r="AX34">
        <f t="shared" si="73"/>
        <v>202.24993390437723</v>
      </c>
      <c r="AY34">
        <f t="shared" si="74"/>
        <v>1</v>
      </c>
      <c r="AZ34">
        <f t="shared" si="75"/>
        <v>2.2788334944346164E-2</v>
      </c>
      <c r="BA34">
        <f t="shared" si="76"/>
        <v>0.51405441989826661</v>
      </c>
      <c r="BB34" t="s">
        <v>243</v>
      </c>
      <c r="BC34">
        <v>0</v>
      </c>
      <c r="BD34">
        <f t="shared" si="77"/>
        <v>1891.22</v>
      </c>
      <c r="BE34">
        <f t="shared" si="78"/>
        <v>0.47310643190842205</v>
      </c>
      <c r="BF34">
        <f t="shared" si="79"/>
        <v>0.3395217590215861</v>
      </c>
      <c r="BG34">
        <f t="shared" si="80"/>
        <v>0.70047571673671383</v>
      </c>
      <c r="BH34">
        <f t="shared" si="81"/>
        <v>0.43217398202841339</v>
      </c>
      <c r="BI34">
        <v>1001</v>
      </c>
      <c r="BJ34">
        <v>300</v>
      </c>
      <c r="BK34">
        <v>300</v>
      </c>
      <c r="BL34">
        <v>300</v>
      </c>
      <c r="BM34">
        <v>10902.9</v>
      </c>
      <c r="BN34">
        <v>1812.73</v>
      </c>
      <c r="BO34">
        <v>-8.20654E-3</v>
      </c>
      <c r="BP34">
        <v>1.7334000000000001</v>
      </c>
      <c r="BQ34">
        <f t="shared" si="82"/>
        <v>999.99166666666599</v>
      </c>
      <c r="BR34">
        <f t="shared" si="83"/>
        <v>854.98703997127734</v>
      </c>
      <c r="BS34">
        <f t="shared" si="84"/>
        <v>0.85499416492265223</v>
      </c>
      <c r="BT34">
        <f t="shared" si="85"/>
        <v>0.21998832984530459</v>
      </c>
      <c r="BU34">
        <v>6</v>
      </c>
      <c r="BV34">
        <v>1571765814.0999999</v>
      </c>
      <c r="BW34">
        <v>378.98538095238098</v>
      </c>
      <c r="BX34">
        <v>400.053</v>
      </c>
      <c r="BY34">
        <v>20.270519047619</v>
      </c>
      <c r="BZ34">
        <v>18.1719714285714</v>
      </c>
      <c r="CA34">
        <v>500.01671428571399</v>
      </c>
      <c r="CB34">
        <v>98.246899999999997</v>
      </c>
      <c r="CC34">
        <v>0.10003739047618999</v>
      </c>
      <c r="CD34">
        <v>24.254509523809499</v>
      </c>
      <c r="CE34">
        <v>25.007719047618998</v>
      </c>
      <c r="CF34">
        <v>999.9</v>
      </c>
      <c r="CG34">
        <v>0</v>
      </c>
      <c r="CH34">
        <v>0</v>
      </c>
      <c r="CI34">
        <v>9997.44095238095</v>
      </c>
      <c r="CJ34">
        <v>0</v>
      </c>
      <c r="CK34">
        <v>0.27864899999999998</v>
      </c>
      <c r="CL34">
        <v>999.99166666666599</v>
      </c>
      <c r="CM34">
        <v>0.499944761904762</v>
      </c>
      <c r="CN34">
        <v>0.500055238095238</v>
      </c>
      <c r="CO34">
        <v>0</v>
      </c>
      <c r="CP34">
        <v>996.442523809524</v>
      </c>
      <c r="CQ34">
        <v>0.49995400000000001</v>
      </c>
      <c r="CR34">
        <v>9223.91047619048</v>
      </c>
      <c r="CS34">
        <v>6566.0242857142903</v>
      </c>
      <c r="CT34">
        <v>38.499904761904801</v>
      </c>
      <c r="CU34">
        <v>41.338999999999999</v>
      </c>
      <c r="CV34">
        <v>39.97</v>
      </c>
      <c r="CW34">
        <v>41.050190476190501</v>
      </c>
      <c r="CX34">
        <v>40.994</v>
      </c>
      <c r="CY34">
        <v>499.69</v>
      </c>
      <c r="CZ34">
        <v>499.80095238095203</v>
      </c>
      <c r="DA34">
        <v>0</v>
      </c>
      <c r="DB34">
        <v>652.39999985694897</v>
      </c>
      <c r="DC34">
        <v>996.47165384615403</v>
      </c>
      <c r="DD34">
        <v>1.5503931473070101</v>
      </c>
      <c r="DE34">
        <v>-4.3688888295296398</v>
      </c>
      <c r="DF34">
        <v>9224.1773076923091</v>
      </c>
      <c r="DG34">
        <v>15</v>
      </c>
      <c r="DH34">
        <v>1571765790.0999999</v>
      </c>
      <c r="DI34" t="s">
        <v>313</v>
      </c>
      <c r="DJ34">
        <v>21</v>
      </c>
      <c r="DK34">
        <v>1.06</v>
      </c>
      <c r="DL34">
        <v>0.158</v>
      </c>
      <c r="DM34">
        <v>400</v>
      </c>
      <c r="DN34">
        <v>18</v>
      </c>
      <c r="DO34">
        <v>0.05</v>
      </c>
      <c r="DP34">
        <v>0.04</v>
      </c>
      <c r="DQ34">
        <v>100</v>
      </c>
      <c r="DR34">
        <v>100</v>
      </c>
      <c r="DS34">
        <v>1.06</v>
      </c>
      <c r="DT34">
        <v>0.158</v>
      </c>
      <c r="DU34">
        <v>2</v>
      </c>
      <c r="DV34">
        <v>566.25599999999997</v>
      </c>
      <c r="DW34">
        <v>612.11</v>
      </c>
      <c r="DX34">
        <v>21.5318</v>
      </c>
      <c r="DY34">
        <v>29.9496</v>
      </c>
      <c r="DZ34">
        <v>30.0001</v>
      </c>
      <c r="EA34">
        <v>30.298100000000002</v>
      </c>
      <c r="EB34">
        <v>30.3597</v>
      </c>
      <c r="EC34">
        <v>20.7546</v>
      </c>
      <c r="ED34">
        <v>42.488100000000003</v>
      </c>
      <c r="EE34">
        <v>90</v>
      </c>
      <c r="EF34">
        <v>21.528600000000001</v>
      </c>
      <c r="EG34">
        <v>400</v>
      </c>
      <c r="EH34">
        <v>18.0486</v>
      </c>
      <c r="EI34">
        <v>101.607</v>
      </c>
      <c r="EJ34">
        <v>99.958799999999997</v>
      </c>
    </row>
    <row r="35" spans="1:140" s="2" customFormat="1">
      <c r="A35" s="2">
        <v>35</v>
      </c>
      <c r="B35" s="2">
        <v>1571765920.5999999</v>
      </c>
      <c r="C35" s="2">
        <v>6823.5</v>
      </c>
      <c r="D35" s="2" t="s">
        <v>314</v>
      </c>
      <c r="E35" s="2" t="s">
        <v>315</v>
      </c>
      <c r="F35" s="2">
        <v>1571765915.0999999</v>
      </c>
      <c r="G35" s="2">
        <f t="shared" si="43"/>
        <v>1.9061692112645105E-3</v>
      </c>
      <c r="H35" s="2">
        <f t="shared" si="44"/>
        <v>-0.32305001461678684</v>
      </c>
      <c r="I35" s="2">
        <f t="shared" si="45"/>
        <v>50.274814655311353</v>
      </c>
      <c r="J35" s="2">
        <f t="shared" si="46"/>
        <v>52.568086850539352</v>
      </c>
      <c r="K35" s="2">
        <f t="shared" si="47"/>
        <v>5.1701055936139912</v>
      </c>
      <c r="L35" s="2">
        <f t="shared" si="48"/>
        <v>4.9445607789826775</v>
      </c>
      <c r="M35" s="2">
        <f t="shared" si="49"/>
        <v>0.16241992075523543</v>
      </c>
      <c r="N35" s="2">
        <f t="shared" si="50"/>
        <v>2.2334413622121354</v>
      </c>
      <c r="O35" s="2">
        <f t="shared" si="51"/>
        <v>0.1561317879278461</v>
      </c>
      <c r="P35" s="2">
        <f t="shared" si="52"/>
        <v>9.8127046959915254E-2</v>
      </c>
      <c r="Q35" s="3">
        <f t="shared" si="53"/>
        <v>188.09212421420594</v>
      </c>
      <c r="R35" s="2">
        <f t="shared" si="54"/>
        <v>24.945903565313245</v>
      </c>
      <c r="S35" s="2">
        <f t="shared" si="55"/>
        <v>24.980709523809502</v>
      </c>
      <c r="T35" s="2">
        <f t="shared" si="56"/>
        <v>3.1760225413949525</v>
      </c>
      <c r="U35" s="2">
        <f t="shared" si="57"/>
        <v>66.384731057356191</v>
      </c>
      <c r="V35" s="2">
        <f t="shared" si="58"/>
        <v>2.0069255991819963</v>
      </c>
      <c r="W35" s="2">
        <f t="shared" si="59"/>
        <v>3.0231735027261299</v>
      </c>
      <c r="X35" s="2">
        <f t="shared" si="60"/>
        <v>1.1690969422129562</v>
      </c>
      <c r="Y35" s="2">
        <f t="shared" si="61"/>
        <v>-84.062062216764915</v>
      </c>
      <c r="Z35" s="2">
        <f t="shared" si="62"/>
        <v>-99.290647882513397</v>
      </c>
      <c r="AA35" s="2">
        <f t="shared" si="63"/>
        <v>-9.362811537553414</v>
      </c>
      <c r="AB35" s="2">
        <f t="shared" si="64"/>
        <v>-4.6233974226257999</v>
      </c>
      <c r="AC35" s="2">
        <v>-4.0739438324922099E-2</v>
      </c>
      <c r="AD35" s="2">
        <v>4.57335884905401E-2</v>
      </c>
      <c r="AE35" s="2">
        <v>3.4256596109660902</v>
      </c>
      <c r="AF35" s="2">
        <v>5</v>
      </c>
      <c r="AG35" s="2">
        <v>1</v>
      </c>
      <c r="AH35" s="2">
        <f t="shared" si="65"/>
        <v>1.0001907066952027</v>
      </c>
      <c r="AI35" s="2">
        <f t="shared" si="66"/>
        <v>1.9070669520271366E-2</v>
      </c>
      <c r="AJ35" s="2">
        <f t="shared" si="67"/>
        <v>52446.543926104212</v>
      </c>
      <c r="AK35" s="2" t="s">
        <v>243</v>
      </c>
      <c r="AL35" s="2">
        <v>0</v>
      </c>
      <c r="AM35" s="2">
        <v>0</v>
      </c>
      <c r="AN35" s="2">
        <f t="shared" si="68"/>
        <v>0</v>
      </c>
      <c r="AO35" s="2" t="e">
        <f t="shared" si="69"/>
        <v>#DIV/0!</v>
      </c>
      <c r="AP35" s="2">
        <v>0</v>
      </c>
      <c r="AQ35" s="2" t="s">
        <v>243</v>
      </c>
      <c r="AR35" s="2">
        <v>0</v>
      </c>
      <c r="AS35" s="2">
        <v>0</v>
      </c>
      <c r="AT35" s="2" t="e">
        <f t="shared" si="70"/>
        <v>#DIV/0!</v>
      </c>
      <c r="AU35" s="2">
        <v>0.5</v>
      </c>
      <c r="AV35" s="2">
        <f t="shared" si="71"/>
        <v>855.024489256636</v>
      </c>
      <c r="AW35" s="2">
        <f t="shared" si="72"/>
        <v>-0.32305001461678684</v>
      </c>
      <c r="AX35" s="2" t="e">
        <f t="shared" si="73"/>
        <v>#DIV/0!</v>
      </c>
      <c r="AY35" s="2" t="e">
        <f t="shared" si="74"/>
        <v>#DIV/0!</v>
      </c>
      <c r="AZ35" s="2">
        <f t="shared" si="75"/>
        <v>-3.7782545257580711E-4</v>
      </c>
      <c r="BA35" s="2" t="e">
        <f t="shared" si="76"/>
        <v>#DIV/0!</v>
      </c>
      <c r="BB35" s="2" t="s">
        <v>243</v>
      </c>
      <c r="BC35" s="2">
        <v>0</v>
      </c>
      <c r="BD35" s="2">
        <f t="shared" si="77"/>
        <v>0</v>
      </c>
      <c r="BE35" s="2" t="e">
        <f t="shared" si="78"/>
        <v>#DIV/0!</v>
      </c>
      <c r="BF35" s="2" t="e">
        <f t="shared" si="79"/>
        <v>#DIV/0!</v>
      </c>
      <c r="BG35" s="2" t="e">
        <f t="shared" si="80"/>
        <v>#DIV/0!</v>
      </c>
      <c r="BH35" s="2" t="e">
        <f t="shared" si="81"/>
        <v>#DIV/0!</v>
      </c>
      <c r="BI35" s="2">
        <v>1001</v>
      </c>
      <c r="BJ35" s="2">
        <v>300</v>
      </c>
      <c r="BK35" s="2">
        <v>300</v>
      </c>
      <c r="BL35" s="2">
        <v>300</v>
      </c>
      <c r="BM35" s="2">
        <v>10902.9</v>
      </c>
      <c r="BN35" s="2">
        <v>1812.73</v>
      </c>
      <c r="BO35" s="2">
        <v>-8.20654E-3</v>
      </c>
      <c r="BP35" s="2">
        <v>1.7334000000000001</v>
      </c>
      <c r="BQ35" s="2">
        <f t="shared" si="82"/>
        <v>1000.03771428571</v>
      </c>
      <c r="BR35" s="2">
        <f t="shared" si="83"/>
        <v>855.024489256636</v>
      </c>
      <c r="BS35" s="2">
        <f t="shared" si="84"/>
        <v>0.85499224383487216</v>
      </c>
      <c r="BT35" s="2">
        <f t="shared" si="85"/>
        <v>0.21998448766974438</v>
      </c>
      <c r="BU35" s="2">
        <v>6</v>
      </c>
      <c r="BV35" s="2">
        <v>1571765915.0999999</v>
      </c>
      <c r="BW35" s="2">
        <v>50.274814285714299</v>
      </c>
      <c r="BX35" s="2">
        <v>50.002233333333301</v>
      </c>
      <c r="BY35" s="2">
        <v>20.405819047619001</v>
      </c>
      <c r="BZ35" s="2">
        <v>18.165580952380999</v>
      </c>
      <c r="CA35" s="2">
        <v>500.01171428571399</v>
      </c>
      <c r="CB35" s="2">
        <v>98.250647619047598</v>
      </c>
      <c r="CC35" s="2">
        <v>0.100003952380952</v>
      </c>
      <c r="CD35" s="2">
        <v>24.156099999999999</v>
      </c>
      <c r="CE35" s="2">
        <v>24.980709523809502</v>
      </c>
      <c r="CF35" s="2">
        <v>999.9</v>
      </c>
      <c r="CG35" s="2">
        <v>0</v>
      </c>
      <c r="CH35" s="2">
        <v>0</v>
      </c>
      <c r="CI35" s="2">
        <v>9999.4390476190492</v>
      </c>
      <c r="CJ35" s="2">
        <v>0</v>
      </c>
      <c r="CK35" s="2">
        <v>0.27864899999999998</v>
      </c>
      <c r="CL35" s="2">
        <v>1000.03771428571</v>
      </c>
      <c r="CM35" s="2">
        <v>0.50000795238095197</v>
      </c>
      <c r="CN35" s="2">
        <v>0.49999204761904797</v>
      </c>
      <c r="CO35" s="2">
        <v>0</v>
      </c>
      <c r="CP35" s="2">
        <v>807.56028571428601</v>
      </c>
      <c r="CQ35" s="2">
        <v>0.49995400000000001</v>
      </c>
      <c r="CR35" s="2">
        <v>7448.8380952381003</v>
      </c>
      <c r="CS35" s="2">
        <v>6566.4847619047596</v>
      </c>
      <c r="CT35" s="2">
        <v>38.698999999999998</v>
      </c>
      <c r="CU35" s="2">
        <v>41.5</v>
      </c>
      <c r="CV35" s="2">
        <v>40.1752857142857</v>
      </c>
      <c r="CW35" s="2">
        <v>41.186999999999998</v>
      </c>
      <c r="CX35" s="2">
        <v>41.181190476190501</v>
      </c>
      <c r="CY35" s="2">
        <v>499.77714285714302</v>
      </c>
      <c r="CZ35" s="2">
        <v>499.76</v>
      </c>
      <c r="DA35" s="2">
        <v>0</v>
      </c>
      <c r="DB35" s="2">
        <v>100.200000047684</v>
      </c>
      <c r="DC35" s="2">
        <v>808.76653846153795</v>
      </c>
      <c r="DD35" s="2">
        <v>-29.294358942121601</v>
      </c>
      <c r="DE35" s="2">
        <v>-244.857435868701</v>
      </c>
      <c r="DF35" s="2">
        <v>7457.5030769230798</v>
      </c>
      <c r="DG35" s="2">
        <v>15</v>
      </c>
      <c r="DH35" s="2">
        <v>1571765885.5999999</v>
      </c>
      <c r="DI35" s="2" t="s">
        <v>316</v>
      </c>
      <c r="DJ35" s="2">
        <v>22</v>
      </c>
      <c r="DK35" s="2">
        <v>0.52700000000000002</v>
      </c>
      <c r="DL35" s="2">
        <v>0.15</v>
      </c>
      <c r="DM35" s="2">
        <v>50</v>
      </c>
      <c r="DN35" s="2">
        <v>18</v>
      </c>
      <c r="DO35" s="2">
        <v>0.25</v>
      </c>
      <c r="DP35" s="2">
        <v>0.05</v>
      </c>
      <c r="DQ35" s="2">
        <v>100</v>
      </c>
      <c r="DR35" s="2">
        <v>100</v>
      </c>
      <c r="DS35" s="2">
        <v>0.52700000000000002</v>
      </c>
      <c r="DT35" s="2">
        <v>0.15</v>
      </c>
      <c r="DU35" s="2">
        <v>2</v>
      </c>
      <c r="DV35" s="2">
        <v>566.37800000000004</v>
      </c>
      <c r="DW35" s="2">
        <v>611.97900000000004</v>
      </c>
      <c r="DX35" s="2">
        <v>21.300699999999999</v>
      </c>
      <c r="DY35" s="2">
        <v>29.939299999999999</v>
      </c>
      <c r="DZ35" s="2">
        <v>30.0002</v>
      </c>
      <c r="EA35" s="2">
        <v>30.304200000000002</v>
      </c>
      <c r="EB35" s="2">
        <v>30.368400000000001</v>
      </c>
      <c r="EC35" s="2">
        <v>5.3409399999999998</v>
      </c>
      <c r="ED35" s="2">
        <v>42.727899999999998</v>
      </c>
      <c r="EE35" s="2">
        <v>90</v>
      </c>
      <c r="EF35" s="2">
        <v>21.302499999999998</v>
      </c>
      <c r="EG35" s="2">
        <v>50</v>
      </c>
      <c r="EH35" s="2">
        <v>17.952400000000001</v>
      </c>
      <c r="EI35" s="2">
        <v>101.60299999999999</v>
      </c>
      <c r="EJ35" s="2">
        <v>99.961600000000004</v>
      </c>
    </row>
    <row r="36" spans="1:140">
      <c r="A36">
        <v>36</v>
      </c>
      <c r="B36">
        <v>1571766019.5999999</v>
      </c>
      <c r="C36">
        <v>6922.5</v>
      </c>
      <c r="D36" t="s">
        <v>317</v>
      </c>
      <c r="E36" t="s">
        <v>318</v>
      </c>
      <c r="F36">
        <v>1571766014.0999999</v>
      </c>
      <c r="G36">
        <f t="shared" si="43"/>
        <v>1.9490169487211262E-3</v>
      </c>
      <c r="H36" s="2">
        <f t="shared" si="44"/>
        <v>2.4348656577993855</v>
      </c>
      <c r="I36">
        <f t="shared" si="45"/>
        <v>96.86129721433997</v>
      </c>
      <c r="J36">
        <f t="shared" si="46"/>
        <v>70.432240321223986</v>
      </c>
      <c r="K36" s="2">
        <f t="shared" si="47"/>
        <v>6.92683024498045</v>
      </c>
      <c r="L36">
        <f t="shared" si="48"/>
        <v>9.5260602254355629</v>
      </c>
      <c r="M36">
        <f t="shared" si="49"/>
        <v>0.16271001024514462</v>
      </c>
      <c r="N36">
        <f t="shared" si="50"/>
        <v>2.2337436043667593</v>
      </c>
      <c r="O36">
        <f t="shared" si="51"/>
        <v>0.15640068305656815</v>
      </c>
      <c r="P36">
        <f t="shared" si="52"/>
        <v>9.8296910038822752E-2</v>
      </c>
      <c r="Q36" s="1">
        <f t="shared" si="53"/>
        <v>188.08141015501386</v>
      </c>
      <c r="R36">
        <f t="shared" si="54"/>
        <v>25.0524514139444</v>
      </c>
      <c r="S36">
        <f t="shared" si="55"/>
        <v>24.996704761904802</v>
      </c>
      <c r="T36">
        <f t="shared" si="56"/>
        <v>3.1790529670001657</v>
      </c>
      <c r="U36">
        <f t="shared" si="57"/>
        <v>65.205757352294796</v>
      </c>
      <c r="V36">
        <f t="shared" si="58"/>
        <v>1.9856581482231821</v>
      </c>
      <c r="W36">
        <f t="shared" si="59"/>
        <v>3.0452190555736265</v>
      </c>
      <c r="X36">
        <f t="shared" si="60"/>
        <v>1.1933948187769836</v>
      </c>
      <c r="Y36">
        <f t="shared" si="61"/>
        <v>-85.951647438601668</v>
      </c>
      <c r="Z36">
        <f t="shared" si="62"/>
        <v>-86.640473998733881</v>
      </c>
      <c r="AA36">
        <f t="shared" si="63"/>
        <v>-8.1744774725907572</v>
      </c>
      <c r="AB36">
        <f t="shared" si="64"/>
        <v>7.3148112450875544</v>
      </c>
      <c r="AC36">
        <v>-4.0747521993515501E-2</v>
      </c>
      <c r="AD36">
        <v>4.5742663116704503E-2</v>
      </c>
      <c r="AE36">
        <v>3.4261984174330902</v>
      </c>
      <c r="AF36">
        <v>5</v>
      </c>
      <c r="AG36">
        <v>1</v>
      </c>
      <c r="AH36">
        <f t="shared" si="65"/>
        <v>1.0001907484135062</v>
      </c>
      <c r="AI36">
        <f t="shared" si="66"/>
        <v>1.9074841350619209E-2</v>
      </c>
      <c r="AJ36">
        <f t="shared" si="67"/>
        <v>52435.075607102532</v>
      </c>
      <c r="AK36" t="s">
        <v>245</v>
      </c>
      <c r="AL36">
        <v>613.87615384615401</v>
      </c>
      <c r="AM36">
        <v>2863.41</v>
      </c>
      <c r="AN36">
        <f t="shared" si="68"/>
        <v>2249.5338461538458</v>
      </c>
      <c r="AO36">
        <f t="shared" si="69"/>
        <v>0.78561360271628788</v>
      </c>
      <c r="AP36">
        <v>-2.6002066171693601</v>
      </c>
      <c r="AQ36" t="s">
        <v>319</v>
      </c>
      <c r="AR36">
        <v>782.78626923076899</v>
      </c>
      <c r="AS36">
        <v>1185.3900000000001</v>
      </c>
      <c r="AT36" s="2">
        <f t="shared" si="70"/>
        <v>0.33963820410939105</v>
      </c>
      <c r="AU36">
        <v>0.5</v>
      </c>
      <c r="AV36">
        <f t="shared" si="71"/>
        <v>854.97528926400503</v>
      </c>
      <c r="AW36">
        <f t="shared" si="72"/>
        <v>2.4348656577993855</v>
      </c>
      <c r="AX36" s="2">
        <f t="shared" si="73"/>
        <v>145.1911359017669</v>
      </c>
      <c r="AY36">
        <f t="shared" si="74"/>
        <v>1</v>
      </c>
      <c r="AZ36" s="2">
        <f t="shared" si="75"/>
        <v>5.8891436257802561E-3</v>
      </c>
      <c r="BA36">
        <f t="shared" si="76"/>
        <v>1.415584744261382</v>
      </c>
      <c r="BB36" t="s">
        <v>243</v>
      </c>
      <c r="BC36">
        <v>0</v>
      </c>
      <c r="BD36">
        <f t="shared" si="77"/>
        <v>1185.3900000000001</v>
      </c>
      <c r="BE36">
        <f t="shared" si="78"/>
        <v>0.33963820410939105</v>
      </c>
      <c r="BF36">
        <f t="shared" si="79"/>
        <v>0.58602156170440134</v>
      </c>
      <c r="BG36">
        <f t="shared" si="80"/>
        <v>0.70445140302139597</v>
      </c>
      <c r="BH36">
        <f t="shared" si="81"/>
        <v>0.74594121038410011</v>
      </c>
      <c r="BI36">
        <v>1002</v>
      </c>
      <c r="BJ36">
        <v>300</v>
      </c>
      <c r="BK36">
        <v>300</v>
      </c>
      <c r="BL36">
        <v>300</v>
      </c>
      <c r="BM36">
        <v>10896.3</v>
      </c>
      <c r="BN36">
        <v>1145.43</v>
      </c>
      <c r="BO36">
        <v>-8.1997900000000002E-3</v>
      </c>
      <c r="BP36">
        <v>-1.17944</v>
      </c>
      <c r="BQ36" s="2">
        <f t="shared" si="82"/>
        <v>999.98009523809503</v>
      </c>
      <c r="BR36">
        <f t="shared" si="83"/>
        <v>854.97528926400503</v>
      </c>
      <c r="BS36">
        <f t="shared" si="84"/>
        <v>0.85499230768232004</v>
      </c>
      <c r="BT36">
        <f t="shared" si="85"/>
        <v>0.21998461536463987</v>
      </c>
      <c r="BU36">
        <v>6</v>
      </c>
      <c r="BV36">
        <v>1571766014.0999999</v>
      </c>
      <c r="BW36">
        <v>96.8613</v>
      </c>
      <c r="BX36">
        <v>100.009023809524</v>
      </c>
      <c r="BY36">
        <v>20.190238095238101</v>
      </c>
      <c r="BZ36">
        <v>17.899157142857099</v>
      </c>
      <c r="CA36">
        <v>500.01571428571401</v>
      </c>
      <c r="CB36">
        <v>98.247380952380894</v>
      </c>
      <c r="CC36">
        <v>0.10005501428571401</v>
      </c>
      <c r="CD36">
        <v>24.277252380952401</v>
      </c>
      <c r="CE36">
        <v>24.996704761904802</v>
      </c>
      <c r="CF36">
        <v>999.9</v>
      </c>
      <c r="CG36">
        <v>0</v>
      </c>
      <c r="CH36">
        <v>0</v>
      </c>
      <c r="CI36">
        <v>10001.7557142857</v>
      </c>
      <c r="CJ36">
        <v>0</v>
      </c>
      <c r="CK36">
        <v>0.27864899999999998</v>
      </c>
      <c r="CL36">
        <v>999.98009523809503</v>
      </c>
      <c r="CM36">
        <v>0.50000661904761901</v>
      </c>
      <c r="CN36">
        <v>0.49999338095238099</v>
      </c>
      <c r="CO36">
        <v>0</v>
      </c>
      <c r="CP36">
        <v>782.03133333333301</v>
      </c>
      <c r="CQ36">
        <v>0.49995400000000001</v>
      </c>
      <c r="CR36">
        <v>7212.4519047619096</v>
      </c>
      <c r="CS36">
        <v>6566.08714285714</v>
      </c>
      <c r="CT36">
        <v>38.826999999999998</v>
      </c>
      <c r="CU36">
        <v>41.625</v>
      </c>
      <c r="CV36">
        <v>40.2972380952381</v>
      </c>
      <c r="CW36">
        <v>41.279523809523802</v>
      </c>
      <c r="CX36">
        <v>41.285428571428596</v>
      </c>
      <c r="CY36">
        <v>499.74666666666701</v>
      </c>
      <c r="CZ36">
        <v>499.73380952380899</v>
      </c>
      <c r="DA36">
        <v>0</v>
      </c>
      <c r="DB36">
        <v>199.200000047684</v>
      </c>
      <c r="DC36">
        <v>782.78626923076899</v>
      </c>
      <c r="DD36">
        <v>-19.4217094200568</v>
      </c>
      <c r="DE36">
        <v>-173.27418805206901</v>
      </c>
      <c r="DF36">
        <v>7218.4457692307697</v>
      </c>
      <c r="DG36">
        <v>15</v>
      </c>
      <c r="DH36">
        <v>1571765998.0999999</v>
      </c>
      <c r="DI36" t="s">
        <v>320</v>
      </c>
      <c r="DJ36">
        <v>23</v>
      </c>
      <c r="DK36">
        <v>0.627</v>
      </c>
      <c r="DL36">
        <v>0.157</v>
      </c>
      <c r="DM36">
        <v>100</v>
      </c>
      <c r="DN36">
        <v>18</v>
      </c>
      <c r="DO36">
        <v>0.32</v>
      </c>
      <c r="DP36">
        <v>0.03</v>
      </c>
      <c r="DQ36">
        <v>100</v>
      </c>
      <c r="DR36">
        <v>100</v>
      </c>
      <c r="DS36">
        <v>0.627</v>
      </c>
      <c r="DT36">
        <v>0.157</v>
      </c>
      <c r="DU36">
        <v>2</v>
      </c>
      <c r="DV36">
        <v>566.24400000000003</v>
      </c>
      <c r="DW36">
        <v>611.41899999999998</v>
      </c>
      <c r="DX36">
        <v>21.9299</v>
      </c>
      <c r="DY36">
        <v>29.918600000000001</v>
      </c>
      <c r="DZ36">
        <v>30.0001</v>
      </c>
      <c r="EA36">
        <v>30.304200000000002</v>
      </c>
      <c r="EB36">
        <v>30.3691</v>
      </c>
      <c r="EC36">
        <v>7.6549699999999996</v>
      </c>
      <c r="ED36">
        <v>43.785299999999999</v>
      </c>
      <c r="EE36">
        <v>90</v>
      </c>
      <c r="EF36">
        <v>21.922599999999999</v>
      </c>
      <c r="EG36">
        <v>100</v>
      </c>
      <c r="EH36">
        <v>17.6252</v>
      </c>
      <c r="EI36">
        <v>101.6</v>
      </c>
      <c r="EJ36">
        <v>99.961799999999997</v>
      </c>
    </row>
    <row r="37" spans="1:140">
      <c r="A37">
        <v>37</v>
      </c>
      <c r="B37">
        <v>1571766110.5999999</v>
      </c>
      <c r="C37">
        <v>7013.5</v>
      </c>
      <c r="D37" t="s">
        <v>321</v>
      </c>
      <c r="E37" t="s">
        <v>322</v>
      </c>
      <c r="F37">
        <v>1571766105.0999999</v>
      </c>
      <c r="G37">
        <f t="shared" si="43"/>
        <v>2.040992916509209E-3</v>
      </c>
      <c r="H37" s="2">
        <f t="shared" si="44"/>
        <v>8.1968781835618518</v>
      </c>
      <c r="I37">
        <f t="shared" si="45"/>
        <v>189.72465730432481</v>
      </c>
      <c r="J37">
        <f t="shared" si="46"/>
        <v>108.05695411880357</v>
      </c>
      <c r="K37" s="2">
        <f t="shared" si="47"/>
        <v>10.626728854568359</v>
      </c>
      <c r="L37">
        <f t="shared" si="48"/>
        <v>18.658239135468289</v>
      </c>
      <c r="M37">
        <f t="shared" si="49"/>
        <v>0.17264549984468139</v>
      </c>
      <c r="N37">
        <f t="shared" si="50"/>
        <v>2.2350814986067089</v>
      </c>
      <c r="O37">
        <f t="shared" si="51"/>
        <v>0.16556421593014578</v>
      </c>
      <c r="P37">
        <f t="shared" si="52"/>
        <v>0.1040896576219569</v>
      </c>
      <c r="Q37" s="1">
        <f t="shared" si="53"/>
        <v>188.08966182325423</v>
      </c>
      <c r="R37">
        <f t="shared" si="54"/>
        <v>25.052289715280445</v>
      </c>
      <c r="S37">
        <f t="shared" si="55"/>
        <v>25.0066666666667</v>
      </c>
      <c r="T37">
        <f t="shared" si="56"/>
        <v>3.1809416060619893</v>
      </c>
      <c r="U37">
        <f t="shared" si="57"/>
        <v>65.572738764845184</v>
      </c>
      <c r="V37">
        <f t="shared" si="58"/>
        <v>2.0005460805062651</v>
      </c>
      <c r="W37">
        <f t="shared" si="59"/>
        <v>3.0508807748301594</v>
      </c>
      <c r="X37">
        <f t="shared" si="60"/>
        <v>1.1803955255557241</v>
      </c>
      <c r="Y37">
        <f t="shared" si="61"/>
        <v>-90.007787618056113</v>
      </c>
      <c r="Z37">
        <f t="shared" si="62"/>
        <v>-84.158472278198161</v>
      </c>
      <c r="AA37">
        <f t="shared" si="63"/>
        <v>-7.9371863463100407</v>
      </c>
      <c r="AB37">
        <f t="shared" si="64"/>
        <v>5.9862155806899295</v>
      </c>
      <c r="AC37">
        <v>-4.0783316515764403E-2</v>
      </c>
      <c r="AD37">
        <v>4.5782845603701203E-2</v>
      </c>
      <c r="AE37">
        <v>3.4285838195520202</v>
      </c>
      <c r="AF37">
        <v>5</v>
      </c>
      <c r="AG37">
        <v>1</v>
      </c>
      <c r="AH37">
        <f t="shared" si="65"/>
        <v>1.0001906079928775</v>
      </c>
      <c r="AI37">
        <f t="shared" si="66"/>
        <v>1.9060799287751173E-2</v>
      </c>
      <c r="AJ37">
        <f t="shared" si="67"/>
        <v>52473.697083373467</v>
      </c>
      <c r="AK37" t="s">
        <v>243</v>
      </c>
      <c r="AL37">
        <v>0</v>
      </c>
      <c r="AM37">
        <v>0</v>
      </c>
      <c r="AN37">
        <f t="shared" si="68"/>
        <v>0</v>
      </c>
      <c r="AO37" t="e">
        <f t="shared" si="69"/>
        <v>#DIV/0!</v>
      </c>
      <c r="AP37">
        <v>0</v>
      </c>
      <c r="AQ37" t="s">
        <v>243</v>
      </c>
      <c r="AR37">
        <v>0</v>
      </c>
      <c r="AS37">
        <v>0</v>
      </c>
      <c r="AT37" s="2" t="e">
        <f t="shared" si="70"/>
        <v>#DIV/0!</v>
      </c>
      <c r="AU37">
        <v>0.5</v>
      </c>
      <c r="AV37">
        <f t="shared" si="71"/>
        <v>855.00463568431712</v>
      </c>
      <c r="AW37">
        <f t="shared" si="72"/>
        <v>8.1968781835618518</v>
      </c>
      <c r="AX37" s="2" t="e">
        <f t="shared" si="73"/>
        <v>#DIV/0!</v>
      </c>
      <c r="AY37" t="e">
        <f t="shared" si="74"/>
        <v>#DIV/0!</v>
      </c>
      <c r="AZ37" s="2">
        <f t="shared" si="75"/>
        <v>9.5869400485780343E-3</v>
      </c>
      <c r="BA37" t="e">
        <f t="shared" si="76"/>
        <v>#DIV/0!</v>
      </c>
      <c r="BB37" t="s">
        <v>243</v>
      </c>
      <c r="BC37">
        <v>0</v>
      </c>
      <c r="BD37">
        <f t="shared" si="77"/>
        <v>0</v>
      </c>
      <c r="BE37" t="e">
        <f t="shared" si="78"/>
        <v>#DIV/0!</v>
      </c>
      <c r="BF37" t="e">
        <f t="shared" si="79"/>
        <v>#DIV/0!</v>
      </c>
      <c r="BG37" t="e">
        <f t="shared" si="80"/>
        <v>#DIV/0!</v>
      </c>
      <c r="BH37" t="e">
        <f t="shared" si="81"/>
        <v>#DIV/0!</v>
      </c>
      <c r="BI37">
        <v>1002</v>
      </c>
      <c r="BJ37">
        <v>300</v>
      </c>
      <c r="BK37">
        <v>300</v>
      </c>
      <c r="BL37">
        <v>300</v>
      </c>
      <c r="BM37">
        <v>10896.3</v>
      </c>
      <c r="BN37">
        <v>1145.43</v>
      </c>
      <c r="BO37">
        <v>-8.1997900000000002E-3</v>
      </c>
      <c r="BP37">
        <v>-1.17944</v>
      </c>
      <c r="BQ37" s="2">
        <f t="shared" si="82"/>
        <v>1000.0131904761899</v>
      </c>
      <c r="BR37">
        <f t="shared" si="83"/>
        <v>855.00463568431712</v>
      </c>
      <c r="BS37">
        <f t="shared" si="84"/>
        <v>0.85499335791478703</v>
      </c>
      <c r="BT37">
        <f t="shared" si="85"/>
        <v>0.21998671582957391</v>
      </c>
      <c r="BU37">
        <v>6</v>
      </c>
      <c r="BV37">
        <v>1571766105.0999999</v>
      </c>
      <c r="BW37">
        <v>189.72466666666699</v>
      </c>
      <c r="BX37">
        <v>200.02352380952399</v>
      </c>
      <c r="BY37">
        <v>20.342376190476202</v>
      </c>
      <c r="BZ37">
        <v>17.943519047618999</v>
      </c>
      <c r="CA37">
        <v>500.009428571429</v>
      </c>
      <c r="CB37">
        <v>98.243766666666701</v>
      </c>
      <c r="CC37">
        <v>0.10000899523809501</v>
      </c>
      <c r="CD37">
        <v>24.308242857142901</v>
      </c>
      <c r="CE37">
        <v>25.0066666666667</v>
      </c>
      <c r="CF37">
        <v>999.9</v>
      </c>
      <c r="CG37">
        <v>0</v>
      </c>
      <c r="CH37">
        <v>0</v>
      </c>
      <c r="CI37">
        <v>10010.91</v>
      </c>
      <c r="CJ37">
        <v>0</v>
      </c>
      <c r="CK37">
        <v>0.27864899999999998</v>
      </c>
      <c r="CL37">
        <v>1000.0131904761899</v>
      </c>
      <c r="CM37">
        <v>0.49997080952381001</v>
      </c>
      <c r="CN37">
        <v>0.50002919047618999</v>
      </c>
      <c r="CO37">
        <v>0</v>
      </c>
      <c r="CP37">
        <v>805.53214285714296</v>
      </c>
      <c r="CQ37">
        <v>0.49995400000000001</v>
      </c>
      <c r="CR37">
        <v>7396.6547619047597</v>
      </c>
      <c r="CS37">
        <v>6566.2304761904797</v>
      </c>
      <c r="CT37">
        <v>38.975999999999999</v>
      </c>
      <c r="CU37">
        <v>41.738</v>
      </c>
      <c r="CV37">
        <v>40.436999999999998</v>
      </c>
      <c r="CW37">
        <v>41.380904761904802</v>
      </c>
      <c r="CX37">
        <v>41.431095238095203</v>
      </c>
      <c r="CY37">
        <v>499.72761904761899</v>
      </c>
      <c r="CZ37">
        <v>499.78476190476198</v>
      </c>
      <c r="DA37">
        <v>0</v>
      </c>
      <c r="DB37">
        <v>90.200000047683702</v>
      </c>
      <c r="DC37">
        <v>805.514538461538</v>
      </c>
      <c r="DD37">
        <v>-3.4154530041199198</v>
      </c>
      <c r="DE37">
        <v>-32.045470156498602</v>
      </c>
      <c r="DF37">
        <v>7397.8249999999998</v>
      </c>
      <c r="DG37">
        <v>15</v>
      </c>
      <c r="DH37">
        <v>1571766080.5999999</v>
      </c>
      <c r="DI37" t="s">
        <v>323</v>
      </c>
      <c r="DJ37">
        <v>24</v>
      </c>
      <c r="DK37">
        <v>0.78400000000000003</v>
      </c>
      <c r="DL37">
        <v>0.156</v>
      </c>
      <c r="DM37">
        <v>200</v>
      </c>
      <c r="DN37">
        <v>18</v>
      </c>
      <c r="DO37">
        <v>0.15</v>
      </c>
      <c r="DP37">
        <v>0.04</v>
      </c>
      <c r="DQ37">
        <v>100</v>
      </c>
      <c r="DR37">
        <v>100</v>
      </c>
      <c r="DS37">
        <v>0.78400000000000003</v>
      </c>
      <c r="DT37">
        <v>0.156</v>
      </c>
      <c r="DU37">
        <v>2</v>
      </c>
      <c r="DV37">
        <v>566.52</v>
      </c>
      <c r="DW37">
        <v>612.15800000000002</v>
      </c>
      <c r="DX37">
        <v>21.464099999999998</v>
      </c>
      <c r="DY37">
        <v>29.892499999999998</v>
      </c>
      <c r="DZ37">
        <v>30</v>
      </c>
      <c r="EA37">
        <v>30.290800000000001</v>
      </c>
      <c r="EB37">
        <v>30.3597</v>
      </c>
      <c r="EC37">
        <v>12.1639</v>
      </c>
      <c r="ED37">
        <v>43.419600000000003</v>
      </c>
      <c r="EE37">
        <v>90</v>
      </c>
      <c r="EF37">
        <v>21.462</v>
      </c>
      <c r="EG37">
        <v>200</v>
      </c>
      <c r="EH37">
        <v>17.778600000000001</v>
      </c>
      <c r="EI37">
        <v>101.605</v>
      </c>
      <c r="EJ37">
        <v>99.966499999999996</v>
      </c>
    </row>
    <row r="38" spans="1:140">
      <c r="A38">
        <v>38</v>
      </c>
      <c r="B38">
        <v>1571766223.5999999</v>
      </c>
      <c r="C38">
        <v>7126.5</v>
      </c>
      <c r="D38" t="s">
        <v>324</v>
      </c>
      <c r="E38" t="s">
        <v>325</v>
      </c>
      <c r="F38">
        <v>1571766218.0999999</v>
      </c>
      <c r="G38">
        <f t="shared" si="43"/>
        <v>2.2614816566847982E-3</v>
      </c>
      <c r="H38" s="2">
        <f t="shared" si="44"/>
        <v>13.747569307065001</v>
      </c>
      <c r="I38">
        <f t="shared" si="45"/>
        <v>282.77574614709954</v>
      </c>
      <c r="J38">
        <f t="shared" si="46"/>
        <v>158.5979580563328</v>
      </c>
      <c r="K38" s="2">
        <f t="shared" si="47"/>
        <v>15.596671910299346</v>
      </c>
      <c r="L38">
        <f t="shared" si="48"/>
        <v>27.808432030883267</v>
      </c>
      <c r="M38">
        <f t="shared" si="49"/>
        <v>0.19101188419080942</v>
      </c>
      <c r="N38">
        <f t="shared" si="50"/>
        <v>2.2325635018656325</v>
      </c>
      <c r="O38">
        <f t="shared" si="51"/>
        <v>0.18237502994499866</v>
      </c>
      <c r="P38">
        <f t="shared" si="52"/>
        <v>0.11472783332677072</v>
      </c>
      <c r="Q38" s="1">
        <f t="shared" si="53"/>
        <v>188.09050731932683</v>
      </c>
      <c r="R38">
        <f t="shared" si="54"/>
        <v>25.072032274858135</v>
      </c>
      <c r="S38">
        <f t="shared" si="55"/>
        <v>25.013909523809499</v>
      </c>
      <c r="T38">
        <f t="shared" si="56"/>
        <v>3.1823153669010487</v>
      </c>
      <c r="U38">
        <f t="shared" si="57"/>
        <v>65.027210692534283</v>
      </c>
      <c r="V38">
        <f t="shared" si="58"/>
        <v>1.9949704861424522</v>
      </c>
      <c r="W38">
        <f t="shared" si="59"/>
        <v>3.0679010600273116</v>
      </c>
      <c r="X38">
        <f t="shared" si="60"/>
        <v>1.1873448807585965</v>
      </c>
      <c r="Y38">
        <f t="shared" si="61"/>
        <v>-99.731341059799604</v>
      </c>
      <c r="Z38">
        <f t="shared" si="62"/>
        <v>-73.75838439270855</v>
      </c>
      <c r="AA38">
        <f t="shared" si="63"/>
        <v>-6.9676864851993994</v>
      </c>
      <c r="AB38">
        <f t="shared" si="64"/>
        <v>7.6330953816192704</v>
      </c>
      <c r="AC38">
        <v>-4.0715964855416197E-2</v>
      </c>
      <c r="AD38">
        <v>4.5707237464630901E-2</v>
      </c>
      <c r="AE38">
        <v>3.42409481187283</v>
      </c>
      <c r="AF38">
        <v>5</v>
      </c>
      <c r="AG38">
        <v>1</v>
      </c>
      <c r="AH38">
        <f t="shared" si="65"/>
        <v>1.0001909702988581</v>
      </c>
      <c r="AI38">
        <f t="shared" si="66"/>
        <v>1.9097029885806194E-2</v>
      </c>
      <c r="AJ38">
        <f t="shared" si="67"/>
        <v>52374.163745847887</v>
      </c>
      <c r="AK38" t="s">
        <v>245</v>
      </c>
      <c r="AL38">
        <v>613.87615384615401</v>
      </c>
      <c r="AM38">
        <v>2863.41</v>
      </c>
      <c r="AN38">
        <f t="shared" si="68"/>
        <v>2249.5338461538458</v>
      </c>
      <c r="AO38">
        <f t="shared" si="69"/>
        <v>0.78561360271628788</v>
      </c>
      <c r="AP38">
        <v>-2.6002066171693601</v>
      </c>
      <c r="AQ38" t="s">
        <v>326</v>
      </c>
      <c r="AR38">
        <v>868.26361538461504</v>
      </c>
      <c r="AS38">
        <v>1564.44</v>
      </c>
      <c r="AT38" s="2">
        <f t="shared" si="70"/>
        <v>0.445000373689873</v>
      </c>
      <c r="AU38">
        <v>0.5</v>
      </c>
      <c r="AV38">
        <f t="shared" si="71"/>
        <v>855.01502997786201</v>
      </c>
      <c r="AW38">
        <f t="shared" si="72"/>
        <v>13.747569307065001</v>
      </c>
      <c r="AX38" s="2">
        <f t="shared" si="73"/>
        <v>190.24100392530329</v>
      </c>
      <c r="AY38">
        <f t="shared" si="74"/>
        <v>1</v>
      </c>
      <c r="AZ38" s="2">
        <f t="shared" si="75"/>
        <v>1.9119869652651181E-2</v>
      </c>
      <c r="BA38">
        <f t="shared" si="76"/>
        <v>0.83030988724399768</v>
      </c>
      <c r="BB38" t="s">
        <v>243</v>
      </c>
      <c r="BC38">
        <v>0</v>
      </c>
      <c r="BD38">
        <f t="shared" si="77"/>
        <v>1564.44</v>
      </c>
      <c r="BE38">
        <f t="shared" si="78"/>
        <v>0.44500037368987305</v>
      </c>
      <c r="BF38">
        <f t="shared" si="79"/>
        <v>0.45364443094073148</v>
      </c>
      <c r="BG38">
        <f t="shared" si="80"/>
        <v>0.73238256160513693</v>
      </c>
      <c r="BH38">
        <f t="shared" si="81"/>
        <v>0.5774396336471761</v>
      </c>
      <c r="BI38">
        <v>1003</v>
      </c>
      <c r="BJ38">
        <v>300</v>
      </c>
      <c r="BK38">
        <v>300</v>
      </c>
      <c r="BL38">
        <v>300</v>
      </c>
      <c r="BM38">
        <v>10898.1</v>
      </c>
      <c r="BN38">
        <v>1492.88</v>
      </c>
      <c r="BO38">
        <v>-8.2016799999999994E-3</v>
      </c>
      <c r="BP38">
        <v>2.1343999999999999</v>
      </c>
      <c r="BQ38" s="2">
        <f t="shared" si="82"/>
        <v>1000.0263333333299</v>
      </c>
      <c r="BR38">
        <f t="shared" si="83"/>
        <v>855.01502997786201</v>
      </c>
      <c r="BS38">
        <f t="shared" si="84"/>
        <v>0.85499251517496533</v>
      </c>
      <c r="BT38">
        <f t="shared" si="85"/>
        <v>0.21998503034993064</v>
      </c>
      <c r="BU38">
        <v>6</v>
      </c>
      <c r="BV38">
        <v>1571766218.0999999</v>
      </c>
      <c r="BW38">
        <v>282.77576190476202</v>
      </c>
      <c r="BX38">
        <v>300.03666666666697</v>
      </c>
      <c r="BY38">
        <v>20.286266666666702</v>
      </c>
      <c r="BZ38">
        <v>17.6281238095238</v>
      </c>
      <c r="CA38">
        <v>500.01214285714298</v>
      </c>
      <c r="CB38">
        <v>98.240933333333302</v>
      </c>
      <c r="CC38">
        <v>0.100004352380952</v>
      </c>
      <c r="CD38">
        <v>24.401104761904801</v>
      </c>
      <c r="CE38">
        <v>25.013909523809499</v>
      </c>
      <c r="CF38">
        <v>999.9</v>
      </c>
      <c r="CG38">
        <v>0</v>
      </c>
      <c r="CH38">
        <v>0</v>
      </c>
      <c r="CI38">
        <v>9994.6657142857093</v>
      </c>
      <c r="CJ38">
        <v>0</v>
      </c>
      <c r="CK38">
        <v>0.27864899999999998</v>
      </c>
      <c r="CL38">
        <v>1000.0263333333299</v>
      </c>
      <c r="CM38">
        <v>0.49999909523809499</v>
      </c>
      <c r="CN38">
        <v>0.50000090476190495</v>
      </c>
      <c r="CO38">
        <v>0</v>
      </c>
      <c r="CP38">
        <v>868.57204761904802</v>
      </c>
      <c r="CQ38">
        <v>0.49995400000000001</v>
      </c>
      <c r="CR38">
        <v>7961.5933333333296</v>
      </c>
      <c r="CS38">
        <v>6566.3747619047599</v>
      </c>
      <c r="CT38">
        <v>39.0472380952381</v>
      </c>
      <c r="CU38">
        <v>41.811999999999998</v>
      </c>
      <c r="CV38">
        <v>40.535523809523802</v>
      </c>
      <c r="CW38">
        <v>41.436999999999998</v>
      </c>
      <c r="CX38">
        <v>41.487904761904801</v>
      </c>
      <c r="CY38">
        <v>499.762857142857</v>
      </c>
      <c r="CZ38">
        <v>499.76380952380998</v>
      </c>
      <c r="DA38">
        <v>0</v>
      </c>
      <c r="DB38">
        <v>203.59999990463299</v>
      </c>
      <c r="DC38">
        <v>868.26361538461504</v>
      </c>
      <c r="DD38">
        <v>9.2453333551815309</v>
      </c>
      <c r="DE38">
        <v>82.885811876595398</v>
      </c>
      <c r="DF38">
        <v>7958.6573076923096</v>
      </c>
      <c r="DG38">
        <v>15</v>
      </c>
      <c r="DH38">
        <v>1571766193.0999999</v>
      </c>
      <c r="DI38" t="s">
        <v>327</v>
      </c>
      <c r="DJ38">
        <v>25</v>
      </c>
      <c r="DK38">
        <v>0.92700000000000005</v>
      </c>
      <c r="DL38">
        <v>0.161</v>
      </c>
      <c r="DM38">
        <v>300</v>
      </c>
      <c r="DN38">
        <v>18</v>
      </c>
      <c r="DO38">
        <v>0.08</v>
      </c>
      <c r="DP38">
        <v>0.03</v>
      </c>
      <c r="DQ38">
        <v>100</v>
      </c>
      <c r="DR38">
        <v>100</v>
      </c>
      <c r="DS38">
        <v>0.92700000000000005</v>
      </c>
      <c r="DT38">
        <v>0.161</v>
      </c>
      <c r="DU38">
        <v>2</v>
      </c>
      <c r="DV38">
        <v>566.45500000000004</v>
      </c>
      <c r="DW38">
        <v>612.34199999999998</v>
      </c>
      <c r="DX38">
        <v>21.776599999999998</v>
      </c>
      <c r="DY38">
        <v>29.867000000000001</v>
      </c>
      <c r="DZ38">
        <v>30</v>
      </c>
      <c r="EA38">
        <v>30.2729</v>
      </c>
      <c r="EB38">
        <v>30.3432</v>
      </c>
      <c r="EC38">
        <v>16.519200000000001</v>
      </c>
      <c r="ED38">
        <v>44.308</v>
      </c>
      <c r="EE38">
        <v>90</v>
      </c>
      <c r="EF38">
        <v>21.7788</v>
      </c>
      <c r="EG38">
        <v>300</v>
      </c>
      <c r="EH38">
        <v>17.496400000000001</v>
      </c>
      <c r="EI38">
        <v>101.61</v>
      </c>
      <c r="EJ38">
        <v>99.971599999999995</v>
      </c>
    </row>
    <row r="39" spans="1:140">
      <c r="A39">
        <v>39</v>
      </c>
      <c r="B39">
        <v>1571766328.5999999</v>
      </c>
      <c r="C39">
        <v>7231.5</v>
      </c>
      <c r="D39" t="s">
        <v>328</v>
      </c>
      <c r="E39" t="s">
        <v>329</v>
      </c>
      <c r="F39">
        <v>1571766323.0999999</v>
      </c>
      <c r="G39">
        <f t="shared" si="43"/>
        <v>2.3814079816812544E-3</v>
      </c>
      <c r="H39" s="2">
        <f t="shared" si="44"/>
        <v>16.253853029055712</v>
      </c>
      <c r="I39">
        <f t="shared" si="45"/>
        <v>329.59964796640639</v>
      </c>
      <c r="J39">
        <f t="shared" si="46"/>
        <v>191.73959259541272</v>
      </c>
      <c r="K39" s="2">
        <f t="shared" si="47"/>
        <v>18.85586630125885</v>
      </c>
      <c r="L39">
        <f t="shared" si="48"/>
        <v>32.413164182060697</v>
      </c>
      <c r="M39">
        <f t="shared" si="49"/>
        <v>0.20435632613755009</v>
      </c>
      <c r="N39">
        <f t="shared" si="50"/>
        <v>2.229638788710588</v>
      </c>
      <c r="O39">
        <f t="shared" si="51"/>
        <v>0.1944917365507732</v>
      </c>
      <c r="P39">
        <f t="shared" si="52"/>
        <v>0.12240393853000717</v>
      </c>
      <c r="Q39" s="1">
        <f t="shared" si="53"/>
        <v>188.09570385129985</v>
      </c>
      <c r="R39">
        <f t="shared" si="54"/>
        <v>25.02607780487628</v>
      </c>
      <c r="S39">
        <f t="shared" si="55"/>
        <v>24.981033333333301</v>
      </c>
      <c r="T39">
        <f t="shared" si="56"/>
        <v>3.1760838646513183</v>
      </c>
      <c r="U39">
        <f t="shared" si="57"/>
        <v>65.336963452568483</v>
      </c>
      <c r="V39">
        <f t="shared" si="58"/>
        <v>2.0036818063676032</v>
      </c>
      <c r="W39">
        <f t="shared" si="59"/>
        <v>3.0666895130842442</v>
      </c>
      <c r="X39">
        <f t="shared" si="60"/>
        <v>1.1724020582837151</v>
      </c>
      <c r="Y39">
        <f t="shared" si="61"/>
        <v>-105.02009199214332</v>
      </c>
      <c r="Z39">
        <f t="shared" si="62"/>
        <v>-70.502675966907532</v>
      </c>
      <c r="AA39">
        <f t="shared" si="63"/>
        <v>-6.6675411371344264</v>
      </c>
      <c r="AB39">
        <f t="shared" si="64"/>
        <v>5.9053947551145569</v>
      </c>
      <c r="AC39">
        <v>-4.0637818615021998E-2</v>
      </c>
      <c r="AD39">
        <v>4.56195114638017E-2</v>
      </c>
      <c r="AE39">
        <v>3.4188831900685699</v>
      </c>
      <c r="AF39">
        <v>4</v>
      </c>
      <c r="AG39">
        <v>1</v>
      </c>
      <c r="AH39">
        <f t="shared" si="65"/>
        <v>1.0001530489133827</v>
      </c>
      <c r="AI39">
        <f t="shared" si="66"/>
        <v>1.5304891338274729E-2</v>
      </c>
      <c r="AJ39">
        <f t="shared" si="67"/>
        <v>52278.87094693871</v>
      </c>
      <c r="AK39" t="s">
        <v>243</v>
      </c>
      <c r="AL39">
        <v>0</v>
      </c>
      <c r="AM39">
        <v>0</v>
      </c>
      <c r="AN39">
        <f t="shared" si="68"/>
        <v>0</v>
      </c>
      <c r="AO39" t="e">
        <f t="shared" si="69"/>
        <v>#DIV/0!</v>
      </c>
      <c r="AP39">
        <v>0</v>
      </c>
      <c r="AQ39" t="s">
        <v>243</v>
      </c>
      <c r="AR39">
        <v>0</v>
      </c>
      <c r="AS39">
        <v>0</v>
      </c>
      <c r="AT39" s="2" t="e">
        <f t="shared" si="70"/>
        <v>#DIV/0!</v>
      </c>
      <c r="AU39">
        <v>0.5</v>
      </c>
      <c r="AV39">
        <f t="shared" si="71"/>
        <v>855.03132212138951</v>
      </c>
      <c r="AW39">
        <f t="shared" si="72"/>
        <v>16.253853029055712</v>
      </c>
      <c r="AX39" s="2" t="e">
        <f t="shared" si="73"/>
        <v>#DIV/0!</v>
      </c>
      <c r="AY39" t="e">
        <f t="shared" si="74"/>
        <v>#DIV/0!</v>
      </c>
      <c r="AZ39" s="2">
        <f t="shared" si="75"/>
        <v>1.9009658018993764E-2</v>
      </c>
      <c r="BA39" t="e">
        <f t="shared" si="76"/>
        <v>#DIV/0!</v>
      </c>
      <c r="BB39" t="s">
        <v>243</v>
      </c>
      <c r="BC39">
        <v>0</v>
      </c>
      <c r="BD39">
        <f t="shared" si="77"/>
        <v>0</v>
      </c>
      <c r="BE39" t="e">
        <f t="shared" si="78"/>
        <v>#DIV/0!</v>
      </c>
      <c r="BF39" t="e">
        <f t="shared" si="79"/>
        <v>#DIV/0!</v>
      </c>
      <c r="BG39" t="e">
        <f t="shared" si="80"/>
        <v>#DIV/0!</v>
      </c>
      <c r="BH39" t="e">
        <f t="shared" si="81"/>
        <v>#DIV/0!</v>
      </c>
      <c r="BI39">
        <v>1003</v>
      </c>
      <c r="BJ39">
        <v>300</v>
      </c>
      <c r="BK39">
        <v>300</v>
      </c>
      <c r="BL39">
        <v>300</v>
      </c>
      <c r="BM39">
        <v>10898.1</v>
      </c>
      <c r="BN39">
        <v>1492.88</v>
      </c>
      <c r="BO39">
        <v>-8.2016799999999994E-3</v>
      </c>
      <c r="BP39">
        <v>2.1343999999999999</v>
      </c>
      <c r="BQ39" s="2">
        <f t="shared" si="82"/>
        <v>1000.04428571429</v>
      </c>
      <c r="BR39">
        <f t="shared" si="83"/>
        <v>855.03132212138951</v>
      </c>
      <c r="BS39">
        <f t="shared" si="84"/>
        <v>0.85499345812538308</v>
      </c>
      <c r="BT39">
        <f t="shared" si="85"/>
        <v>0.219986916250766</v>
      </c>
      <c r="BU39">
        <v>6</v>
      </c>
      <c r="BV39">
        <v>1571766323.0999999</v>
      </c>
      <c r="BW39">
        <v>329.59966666666702</v>
      </c>
      <c r="BX39">
        <v>350.04209523809499</v>
      </c>
      <c r="BY39">
        <v>20.374833333333299</v>
      </c>
      <c r="BZ39">
        <v>17.575957142857099</v>
      </c>
      <c r="CA39">
        <v>500.02699999999999</v>
      </c>
      <c r="CB39">
        <v>98.240980952380895</v>
      </c>
      <c r="CC39">
        <v>0.10003482857142899</v>
      </c>
      <c r="CD39">
        <v>24.3945095238095</v>
      </c>
      <c r="CE39">
        <v>24.981033333333301</v>
      </c>
      <c r="CF39">
        <v>999.9</v>
      </c>
      <c r="CG39">
        <v>0</v>
      </c>
      <c r="CH39">
        <v>0</v>
      </c>
      <c r="CI39">
        <v>9975.4780952380897</v>
      </c>
      <c r="CJ39">
        <v>0</v>
      </c>
      <c r="CK39">
        <v>0.27864899999999998</v>
      </c>
      <c r="CL39">
        <v>1000.04428571429</v>
      </c>
      <c r="CM39">
        <v>0.499966666666667</v>
      </c>
      <c r="CN39">
        <v>0.500033333333333</v>
      </c>
      <c r="CO39">
        <v>0</v>
      </c>
      <c r="CP39">
        <v>913.587095238095</v>
      </c>
      <c r="CQ39">
        <v>0.49995400000000001</v>
      </c>
      <c r="CR39">
        <v>8399.30904761905</v>
      </c>
      <c r="CS39">
        <v>6566.4190476190497</v>
      </c>
      <c r="CT39">
        <v>39.1722380952381</v>
      </c>
      <c r="CU39">
        <v>41.892714285714298</v>
      </c>
      <c r="CV39">
        <v>40.636809523809497</v>
      </c>
      <c r="CW39">
        <v>41.511809523809497</v>
      </c>
      <c r="CX39">
        <v>41.567999999999998</v>
      </c>
      <c r="CY39">
        <v>499.74047619047599</v>
      </c>
      <c r="CZ39">
        <v>499.80428571428598</v>
      </c>
      <c r="DA39">
        <v>0</v>
      </c>
      <c r="DB39">
        <v>104.39999985694899</v>
      </c>
      <c r="DC39">
        <v>913.23738461538505</v>
      </c>
      <c r="DD39">
        <v>12.5132307528411</v>
      </c>
      <c r="DE39">
        <v>106.639658172983</v>
      </c>
      <c r="DF39">
        <v>8395.6165384615397</v>
      </c>
      <c r="DG39">
        <v>15</v>
      </c>
      <c r="DH39">
        <v>1571766294.0999999</v>
      </c>
      <c r="DI39" t="s">
        <v>330</v>
      </c>
      <c r="DJ39">
        <v>26</v>
      </c>
      <c r="DK39">
        <v>1.0940000000000001</v>
      </c>
      <c r="DL39">
        <v>0.161</v>
      </c>
      <c r="DM39">
        <v>350</v>
      </c>
      <c r="DN39">
        <v>17</v>
      </c>
      <c r="DO39">
        <v>0.06</v>
      </c>
      <c r="DP39">
        <v>0.04</v>
      </c>
      <c r="DQ39">
        <v>100</v>
      </c>
      <c r="DR39">
        <v>100</v>
      </c>
      <c r="DS39">
        <v>1.0940000000000001</v>
      </c>
      <c r="DT39">
        <v>0.161</v>
      </c>
      <c r="DU39">
        <v>2</v>
      </c>
      <c r="DV39">
        <v>566.71799999999996</v>
      </c>
      <c r="DW39">
        <v>612.346</v>
      </c>
      <c r="DX39">
        <v>21.830500000000001</v>
      </c>
      <c r="DY39">
        <v>29.846399999999999</v>
      </c>
      <c r="DZ39">
        <v>30.0001</v>
      </c>
      <c r="EA39">
        <v>30.2547</v>
      </c>
      <c r="EB39">
        <v>30.326000000000001</v>
      </c>
      <c r="EC39">
        <v>18.646999999999998</v>
      </c>
      <c r="ED39">
        <v>44.742100000000001</v>
      </c>
      <c r="EE39">
        <v>90</v>
      </c>
      <c r="EF39">
        <v>21.831299999999999</v>
      </c>
      <c r="EG39">
        <v>350</v>
      </c>
      <c r="EH39">
        <v>17.3809</v>
      </c>
      <c r="EI39">
        <v>101.613</v>
      </c>
      <c r="EJ39">
        <v>99.974800000000002</v>
      </c>
    </row>
    <row r="40" spans="1:140">
      <c r="A40">
        <v>40</v>
      </c>
      <c r="B40">
        <v>1571766439.5999999</v>
      </c>
      <c r="C40">
        <v>7342.5</v>
      </c>
      <c r="D40" t="s">
        <v>331</v>
      </c>
      <c r="E40" t="s">
        <v>332</v>
      </c>
      <c r="F40">
        <v>1571766434.0999999</v>
      </c>
      <c r="G40">
        <f t="shared" si="43"/>
        <v>2.2108020079559085E-3</v>
      </c>
      <c r="H40" s="2">
        <f t="shared" si="44"/>
        <v>19.185980149037707</v>
      </c>
      <c r="I40">
        <f t="shared" si="45"/>
        <v>375.98416850935484</v>
      </c>
      <c r="J40">
        <f t="shared" si="46"/>
        <v>198.3392843289308</v>
      </c>
      <c r="K40" s="2">
        <f t="shared" si="47"/>
        <v>19.503645865444323</v>
      </c>
      <c r="L40">
        <f t="shared" si="48"/>
        <v>36.972312864952499</v>
      </c>
      <c r="M40">
        <f t="shared" si="49"/>
        <v>0.18555421502468791</v>
      </c>
      <c r="N40">
        <f t="shared" si="50"/>
        <v>2.2335758470988996</v>
      </c>
      <c r="O40">
        <f t="shared" si="51"/>
        <v>0.17739605179501081</v>
      </c>
      <c r="P40">
        <f t="shared" si="52"/>
        <v>0.11157561875118402</v>
      </c>
      <c r="Q40" s="1">
        <f t="shared" si="53"/>
        <v>188.08602962526822</v>
      </c>
      <c r="R40">
        <f t="shared" si="54"/>
        <v>25.163524910459934</v>
      </c>
      <c r="S40">
        <f t="shared" si="55"/>
        <v>25.012038095238101</v>
      </c>
      <c r="T40">
        <f t="shared" si="56"/>
        <v>3.1819603612805132</v>
      </c>
      <c r="U40">
        <f t="shared" si="57"/>
        <v>64.532218848979667</v>
      </c>
      <c r="V40">
        <f t="shared" si="58"/>
        <v>1.9886809734184874</v>
      </c>
      <c r="W40">
        <f t="shared" si="59"/>
        <v>3.0816869602337111</v>
      </c>
      <c r="X40">
        <f t="shared" si="60"/>
        <v>1.1932793878620258</v>
      </c>
      <c r="Y40">
        <f t="shared" si="61"/>
        <v>-97.496368550855564</v>
      </c>
      <c r="Z40">
        <f t="shared" si="62"/>
        <v>-64.549000133875666</v>
      </c>
      <c r="AA40">
        <f t="shared" si="63"/>
        <v>-6.0971866854784578</v>
      </c>
      <c r="AB40">
        <f t="shared" si="64"/>
        <v>19.943474255058547</v>
      </c>
      <c r="AC40">
        <v>-4.0743035093510203E-2</v>
      </c>
      <c r="AD40">
        <v>4.5737626178374499E-2</v>
      </c>
      <c r="AE40">
        <v>3.4258993533950202</v>
      </c>
      <c r="AF40">
        <v>5</v>
      </c>
      <c r="AG40">
        <v>1</v>
      </c>
      <c r="AH40">
        <f t="shared" si="65"/>
        <v>1.0001908971266011</v>
      </c>
      <c r="AI40">
        <f t="shared" si="66"/>
        <v>1.9089712660114166E-2</v>
      </c>
      <c r="AJ40">
        <f t="shared" si="67"/>
        <v>52394.235310641598</v>
      </c>
      <c r="AK40" t="s">
        <v>245</v>
      </c>
      <c r="AL40">
        <v>613.87615384615401</v>
      </c>
      <c r="AM40">
        <v>2863.41</v>
      </c>
      <c r="AN40">
        <f t="shared" si="68"/>
        <v>2249.5338461538458</v>
      </c>
      <c r="AO40">
        <f t="shared" si="69"/>
        <v>0.78561360271628788</v>
      </c>
      <c r="AP40">
        <v>-2.6002066171693601</v>
      </c>
      <c r="AQ40" t="s">
        <v>333</v>
      </c>
      <c r="AR40">
        <v>953.79784615384597</v>
      </c>
      <c r="AS40">
        <v>1814.1</v>
      </c>
      <c r="AT40" s="2">
        <f t="shared" si="70"/>
        <v>0.47423083283509948</v>
      </c>
      <c r="AU40">
        <v>0.5</v>
      </c>
      <c r="AV40">
        <f t="shared" si="71"/>
        <v>854.98529425426398</v>
      </c>
      <c r="AW40">
        <f t="shared" si="72"/>
        <v>19.185980149037707</v>
      </c>
      <c r="AX40" s="2">
        <f t="shared" si="73"/>
        <v>202.73019407798111</v>
      </c>
      <c r="AY40">
        <f t="shared" si="74"/>
        <v>1</v>
      </c>
      <c r="AZ40" s="2">
        <f t="shared" si="75"/>
        <v>2.5481358466182082E-2</v>
      </c>
      <c r="BA40">
        <f t="shared" si="76"/>
        <v>0.57841905076897637</v>
      </c>
      <c r="BB40" t="s">
        <v>243</v>
      </c>
      <c r="BC40">
        <v>0</v>
      </c>
      <c r="BD40">
        <f t="shared" si="77"/>
        <v>1814.1</v>
      </c>
      <c r="BE40">
        <f t="shared" si="78"/>
        <v>0.47423083283509948</v>
      </c>
      <c r="BF40">
        <f t="shared" si="79"/>
        <v>0.36645468165578804</v>
      </c>
      <c r="BG40">
        <f t="shared" si="80"/>
        <v>0.71678475361326854</v>
      </c>
      <c r="BH40">
        <f t="shared" si="81"/>
        <v>0.46645664024751798</v>
      </c>
      <c r="BI40">
        <v>1004</v>
      </c>
      <c r="BJ40">
        <v>300</v>
      </c>
      <c r="BK40">
        <v>300</v>
      </c>
      <c r="BL40">
        <v>300</v>
      </c>
      <c r="BM40">
        <v>10899.4</v>
      </c>
      <c r="BN40">
        <v>1734.57</v>
      </c>
      <c r="BO40">
        <v>-8.2029700000000004E-3</v>
      </c>
      <c r="BP40">
        <v>4.0246599999999999</v>
      </c>
      <c r="BQ40" s="2">
        <f t="shared" si="82"/>
        <v>999.99014285714304</v>
      </c>
      <c r="BR40">
        <f t="shared" si="83"/>
        <v>854.98529425426398</v>
      </c>
      <c r="BS40">
        <f t="shared" si="84"/>
        <v>0.85499372204952406</v>
      </c>
      <c r="BT40">
        <f t="shared" si="85"/>
        <v>0.21998744409904827</v>
      </c>
      <c r="BU40">
        <v>6</v>
      </c>
      <c r="BV40">
        <v>1571766434.0999999</v>
      </c>
      <c r="BW40">
        <v>375.98419047619097</v>
      </c>
      <c r="BX40">
        <v>400.00019047619099</v>
      </c>
      <c r="BY40">
        <v>20.223580952380999</v>
      </c>
      <c r="BZ40">
        <v>17.624804761904802</v>
      </c>
      <c r="CA40">
        <v>500.005285714286</v>
      </c>
      <c r="CB40">
        <v>98.234757142857106</v>
      </c>
      <c r="CC40">
        <v>0.100002566666667</v>
      </c>
      <c r="CD40">
        <v>24.4759904761905</v>
      </c>
      <c r="CE40">
        <v>25.012038095238101</v>
      </c>
      <c r="CF40">
        <v>999.9</v>
      </c>
      <c r="CG40">
        <v>0</v>
      </c>
      <c r="CH40">
        <v>0</v>
      </c>
      <c r="CI40">
        <v>10001.9395238095</v>
      </c>
      <c r="CJ40">
        <v>0</v>
      </c>
      <c r="CK40">
        <v>0.27864899999999998</v>
      </c>
      <c r="CL40">
        <v>999.99014285714304</v>
      </c>
      <c r="CM40">
        <v>0.49995947619047598</v>
      </c>
      <c r="CN40">
        <v>0.50004052380952402</v>
      </c>
      <c r="CO40">
        <v>0</v>
      </c>
      <c r="CP40">
        <v>953.92938095238105</v>
      </c>
      <c r="CQ40">
        <v>0.49995400000000001</v>
      </c>
      <c r="CR40">
        <v>8811.5738095238103</v>
      </c>
      <c r="CS40">
        <v>6566.0461904761896</v>
      </c>
      <c r="CT40">
        <v>39.204999999999998</v>
      </c>
      <c r="CU40">
        <v>42</v>
      </c>
      <c r="CV40">
        <v>40.698999999999998</v>
      </c>
      <c r="CW40">
        <v>41.576999999999998</v>
      </c>
      <c r="CX40">
        <v>41.630904761904802</v>
      </c>
      <c r="CY40">
        <v>499.70380952380901</v>
      </c>
      <c r="CZ40">
        <v>499.78523809523801</v>
      </c>
      <c r="DA40">
        <v>0</v>
      </c>
      <c r="DB40">
        <v>215.39999985694899</v>
      </c>
      <c r="DC40">
        <v>953.79784615384597</v>
      </c>
      <c r="DD40">
        <v>7.4688547054940804</v>
      </c>
      <c r="DE40">
        <v>87.467350490466998</v>
      </c>
      <c r="DF40">
        <v>8809.0123076923101</v>
      </c>
      <c r="DG40">
        <v>15</v>
      </c>
      <c r="DH40">
        <v>1571766417.5999999</v>
      </c>
      <c r="DI40" t="s">
        <v>334</v>
      </c>
      <c r="DJ40">
        <v>27</v>
      </c>
      <c r="DK40">
        <v>1.0269999999999999</v>
      </c>
      <c r="DL40">
        <v>0.16200000000000001</v>
      </c>
      <c r="DM40">
        <v>400</v>
      </c>
      <c r="DN40">
        <v>17</v>
      </c>
      <c r="DO40">
        <v>7.0000000000000007E-2</v>
      </c>
      <c r="DP40">
        <v>0.04</v>
      </c>
      <c r="DQ40">
        <v>100</v>
      </c>
      <c r="DR40">
        <v>100</v>
      </c>
      <c r="DS40">
        <v>1.0269999999999999</v>
      </c>
      <c r="DT40">
        <v>0.16200000000000001</v>
      </c>
      <c r="DU40">
        <v>2</v>
      </c>
      <c r="DV40">
        <v>566.255</v>
      </c>
      <c r="DW40">
        <v>612.39400000000001</v>
      </c>
      <c r="DX40">
        <v>21.818100000000001</v>
      </c>
      <c r="DY40">
        <v>29.824300000000001</v>
      </c>
      <c r="DZ40">
        <v>29.9999</v>
      </c>
      <c r="EA40">
        <v>30.239100000000001</v>
      </c>
      <c r="EB40">
        <v>30.3079</v>
      </c>
      <c r="EC40">
        <v>20.736899999999999</v>
      </c>
      <c r="ED40">
        <v>44.431699999999999</v>
      </c>
      <c r="EE40">
        <v>90</v>
      </c>
      <c r="EF40">
        <v>21.8093</v>
      </c>
      <c r="EG40">
        <v>400</v>
      </c>
      <c r="EH40">
        <v>17.4437</v>
      </c>
      <c r="EI40">
        <v>101.616</v>
      </c>
      <c r="EJ40">
        <v>99.981399999999994</v>
      </c>
    </row>
    <row r="41" spans="1:140">
      <c r="A41">
        <v>41</v>
      </c>
      <c r="B41">
        <v>1571766545.5999999</v>
      </c>
      <c r="C41">
        <v>7448.5</v>
      </c>
      <c r="D41" t="s">
        <v>335</v>
      </c>
      <c r="E41" t="s">
        <v>336</v>
      </c>
      <c r="F41">
        <v>1571766540.0999999</v>
      </c>
      <c r="G41">
        <f t="shared" si="43"/>
        <v>2.6672031969189472E-3</v>
      </c>
      <c r="H41" s="2">
        <f t="shared" si="44"/>
        <v>21.269184732717019</v>
      </c>
      <c r="I41">
        <f t="shared" si="45"/>
        <v>423.17097565740755</v>
      </c>
      <c r="J41">
        <f t="shared" si="46"/>
        <v>260.86220047691864</v>
      </c>
      <c r="K41" s="2">
        <f t="shared" si="47"/>
        <v>25.653212856332676</v>
      </c>
      <c r="L41">
        <f t="shared" si="48"/>
        <v>41.614672778634223</v>
      </c>
      <c r="M41">
        <f t="shared" si="49"/>
        <v>0.22929520343336848</v>
      </c>
      <c r="N41">
        <f t="shared" si="50"/>
        <v>2.2339025256220584</v>
      </c>
      <c r="O41">
        <f t="shared" si="51"/>
        <v>0.21697631160237429</v>
      </c>
      <c r="P41">
        <f t="shared" si="52"/>
        <v>0.1366618190861407</v>
      </c>
      <c r="Q41" s="1">
        <f t="shared" si="53"/>
        <v>188.09575002659386</v>
      </c>
      <c r="R41">
        <f t="shared" si="54"/>
        <v>25.005496441437039</v>
      </c>
      <c r="S41">
        <f t="shared" si="55"/>
        <v>24.9682285714286</v>
      </c>
      <c r="T41">
        <f t="shared" si="56"/>
        <v>3.173659678982867</v>
      </c>
      <c r="U41">
        <f t="shared" si="57"/>
        <v>64.809070569552659</v>
      </c>
      <c r="V41">
        <f t="shared" si="58"/>
        <v>1.9965820344085243</v>
      </c>
      <c r="W41">
        <f t="shared" si="59"/>
        <v>3.0807138828905218</v>
      </c>
      <c r="X41">
        <f t="shared" si="60"/>
        <v>1.1770776445743427</v>
      </c>
      <c r="Y41">
        <f t="shared" si="61"/>
        <v>-117.62366098412558</v>
      </c>
      <c r="Z41">
        <f t="shared" si="62"/>
        <v>-59.917711586165943</v>
      </c>
      <c r="AA41">
        <f t="shared" si="63"/>
        <v>-5.6574956390266848</v>
      </c>
      <c r="AB41">
        <f t="shared" si="64"/>
        <v>4.8968818172756627</v>
      </c>
      <c r="AC41">
        <v>-4.0751772837570401E-2</v>
      </c>
      <c r="AD41">
        <v>4.5747435061550497E-2</v>
      </c>
      <c r="AE41">
        <v>3.4264817374052901</v>
      </c>
      <c r="AF41">
        <v>4</v>
      </c>
      <c r="AG41">
        <v>1</v>
      </c>
      <c r="AH41">
        <f t="shared" si="65"/>
        <v>1.0001526774150131</v>
      </c>
      <c r="AI41">
        <f t="shared" si="66"/>
        <v>1.5267741501312493E-2</v>
      </c>
      <c r="AJ41">
        <f t="shared" si="67"/>
        <v>52406.057691205853</v>
      </c>
      <c r="AK41" t="s">
        <v>243</v>
      </c>
      <c r="AL41">
        <v>0</v>
      </c>
      <c r="AM41">
        <v>0</v>
      </c>
      <c r="AN41">
        <f t="shared" si="68"/>
        <v>0</v>
      </c>
      <c r="AO41" t="e">
        <f t="shared" si="69"/>
        <v>#DIV/0!</v>
      </c>
      <c r="AP41">
        <v>0</v>
      </c>
      <c r="AQ41" t="s">
        <v>243</v>
      </c>
      <c r="AR41">
        <v>0</v>
      </c>
      <c r="AS41">
        <v>0</v>
      </c>
      <c r="AT41" s="2" t="e">
        <f t="shared" si="70"/>
        <v>#DIV/0!</v>
      </c>
      <c r="AU41">
        <v>0.5</v>
      </c>
      <c r="AV41">
        <f t="shared" si="71"/>
        <v>855.02420354902074</v>
      </c>
      <c r="AW41">
        <f t="shared" si="72"/>
        <v>21.269184732717019</v>
      </c>
      <c r="AX41" s="2" t="e">
        <f t="shared" si="73"/>
        <v>#DIV/0!</v>
      </c>
      <c r="AY41" t="e">
        <f t="shared" si="74"/>
        <v>#DIV/0!</v>
      </c>
      <c r="AZ41" s="2">
        <f t="shared" si="75"/>
        <v>2.4875535270736465E-2</v>
      </c>
      <c r="BA41" t="e">
        <f t="shared" si="76"/>
        <v>#DIV/0!</v>
      </c>
      <c r="BB41" t="s">
        <v>243</v>
      </c>
      <c r="BC41">
        <v>0</v>
      </c>
      <c r="BD41">
        <f t="shared" si="77"/>
        <v>0</v>
      </c>
      <c r="BE41" t="e">
        <f t="shared" si="78"/>
        <v>#DIV/0!</v>
      </c>
      <c r="BF41" t="e">
        <f t="shared" si="79"/>
        <v>#DIV/0!</v>
      </c>
      <c r="BG41" t="e">
        <f t="shared" si="80"/>
        <v>#DIV/0!</v>
      </c>
      <c r="BH41" t="e">
        <f t="shared" si="81"/>
        <v>#DIV/0!</v>
      </c>
      <c r="BI41">
        <v>1004</v>
      </c>
      <c r="BJ41">
        <v>300</v>
      </c>
      <c r="BK41">
        <v>300</v>
      </c>
      <c r="BL41">
        <v>300</v>
      </c>
      <c r="BM41">
        <v>10899.4</v>
      </c>
      <c r="BN41">
        <v>1734.57</v>
      </c>
      <c r="BO41">
        <v>-8.2029700000000004E-3</v>
      </c>
      <c r="BP41">
        <v>4.0246599999999999</v>
      </c>
      <c r="BQ41" s="2">
        <f t="shared" si="82"/>
        <v>1000.03485714286</v>
      </c>
      <c r="BR41">
        <f t="shared" si="83"/>
        <v>855.02420354902074</v>
      </c>
      <c r="BS41">
        <f t="shared" si="84"/>
        <v>0.85499440088704448</v>
      </c>
      <c r="BT41">
        <f t="shared" si="85"/>
        <v>0.21998880177408903</v>
      </c>
      <c r="BU41">
        <v>6</v>
      </c>
      <c r="BV41">
        <v>1571766540.0999999</v>
      </c>
      <c r="BW41">
        <v>423.17099999999999</v>
      </c>
      <c r="BX41">
        <v>450.04399999999998</v>
      </c>
      <c r="BY41">
        <v>20.302828571428599</v>
      </c>
      <c r="BZ41">
        <v>17.167719047618998</v>
      </c>
      <c r="CA41">
        <v>500.01014285714302</v>
      </c>
      <c r="CB41">
        <v>98.240090476190502</v>
      </c>
      <c r="CC41">
        <v>0.100001761904762</v>
      </c>
      <c r="CD41">
        <v>24.470714285714301</v>
      </c>
      <c r="CE41">
        <v>24.9682285714286</v>
      </c>
      <c r="CF41">
        <v>999.9</v>
      </c>
      <c r="CG41">
        <v>0</v>
      </c>
      <c r="CH41">
        <v>0</v>
      </c>
      <c r="CI41">
        <v>10003.5414285714</v>
      </c>
      <c r="CJ41">
        <v>0</v>
      </c>
      <c r="CK41">
        <v>0.27864899999999998</v>
      </c>
      <c r="CL41">
        <v>1000.03485714286</v>
      </c>
      <c r="CM41">
        <v>0.49993661904761899</v>
      </c>
      <c r="CN41">
        <v>0.50006338095238101</v>
      </c>
      <c r="CO41">
        <v>0</v>
      </c>
      <c r="CP41">
        <v>982.18928571428603</v>
      </c>
      <c r="CQ41">
        <v>0.49995400000000001</v>
      </c>
      <c r="CR41">
        <v>9124.5195238095203</v>
      </c>
      <c r="CS41">
        <v>6566.29476190476</v>
      </c>
      <c r="CT41">
        <v>39.317999999999998</v>
      </c>
      <c r="CU41">
        <v>42.061999999999998</v>
      </c>
      <c r="CV41">
        <v>40.7972380952381</v>
      </c>
      <c r="CW41">
        <v>41.675190476190501</v>
      </c>
      <c r="CX41">
        <v>41.749904761904801</v>
      </c>
      <c r="CY41">
        <v>499.70428571428602</v>
      </c>
      <c r="CZ41">
        <v>499.830952380952</v>
      </c>
      <c r="DA41">
        <v>0</v>
      </c>
      <c r="DB41">
        <v>105.39999985694899</v>
      </c>
      <c r="DC41">
        <v>982.12465384615405</v>
      </c>
      <c r="DD41">
        <v>3.45651279575717</v>
      </c>
      <c r="DE41">
        <v>53.019829045708697</v>
      </c>
      <c r="DF41">
        <v>9122.6203846153803</v>
      </c>
      <c r="DG41">
        <v>15</v>
      </c>
      <c r="DH41">
        <v>1571766510.5999999</v>
      </c>
      <c r="DI41" t="s">
        <v>337</v>
      </c>
      <c r="DJ41">
        <v>28</v>
      </c>
      <c r="DK41">
        <v>1.1359999999999999</v>
      </c>
      <c r="DL41">
        <v>0.16500000000000001</v>
      </c>
      <c r="DM41">
        <v>450</v>
      </c>
      <c r="DN41">
        <v>17</v>
      </c>
      <c r="DO41">
        <v>0.05</v>
      </c>
      <c r="DP41">
        <v>0.02</v>
      </c>
      <c r="DQ41">
        <v>100</v>
      </c>
      <c r="DR41">
        <v>100</v>
      </c>
      <c r="DS41">
        <v>1.1359999999999999</v>
      </c>
      <c r="DT41">
        <v>0.16500000000000001</v>
      </c>
      <c r="DU41">
        <v>2</v>
      </c>
      <c r="DV41">
        <v>566.82399999999996</v>
      </c>
      <c r="DW41">
        <v>612.50699999999995</v>
      </c>
      <c r="DX41">
        <v>21.9468</v>
      </c>
      <c r="DY41">
        <v>29.810400000000001</v>
      </c>
      <c r="DZ41">
        <v>30.0001</v>
      </c>
      <c r="EA41">
        <v>30.218299999999999</v>
      </c>
      <c r="EB41">
        <v>30.2898</v>
      </c>
      <c r="EC41">
        <v>22.796900000000001</v>
      </c>
      <c r="ED41">
        <v>46.154600000000002</v>
      </c>
      <c r="EE41">
        <v>90</v>
      </c>
      <c r="EF41">
        <v>21.9634</v>
      </c>
      <c r="EG41">
        <v>450</v>
      </c>
      <c r="EH41">
        <v>16.9864</v>
      </c>
      <c r="EI41">
        <v>101.619</v>
      </c>
      <c r="EJ41">
        <v>99.984099999999998</v>
      </c>
    </row>
    <row r="42" spans="1:140">
      <c r="A42">
        <v>42</v>
      </c>
      <c r="B42">
        <v>1571766636.0999999</v>
      </c>
      <c r="C42">
        <v>7539</v>
      </c>
      <c r="D42" t="s">
        <v>338</v>
      </c>
      <c r="E42" t="s">
        <v>339</v>
      </c>
      <c r="F42">
        <v>1571766630.5999999</v>
      </c>
      <c r="G42">
        <f t="shared" si="43"/>
        <v>2.5635489735651861E-3</v>
      </c>
      <c r="H42" s="2">
        <f t="shared" si="44"/>
        <v>23.310642564822675</v>
      </c>
      <c r="I42">
        <f t="shared" si="45"/>
        <v>470.60073519679406</v>
      </c>
      <c r="J42">
        <f t="shared" si="46"/>
        <v>282.68566060526058</v>
      </c>
      <c r="K42" s="2">
        <f t="shared" si="47"/>
        <v>27.799165983988267</v>
      </c>
      <c r="L42">
        <f t="shared" si="48"/>
        <v>46.278640104743729</v>
      </c>
      <c r="M42">
        <f t="shared" si="49"/>
        <v>0.21618353069927232</v>
      </c>
      <c r="N42">
        <f t="shared" si="50"/>
        <v>2.2332505965136966</v>
      </c>
      <c r="O42">
        <f t="shared" si="51"/>
        <v>0.2051939268360112</v>
      </c>
      <c r="P42">
        <f t="shared" si="52"/>
        <v>0.12918700589067017</v>
      </c>
      <c r="Q42" s="1">
        <f t="shared" si="53"/>
        <v>188.08775451289719</v>
      </c>
      <c r="R42">
        <f t="shared" si="54"/>
        <v>25.114982048733278</v>
      </c>
      <c r="S42">
        <f t="shared" si="55"/>
        <v>25.007942857142901</v>
      </c>
      <c r="T42">
        <f t="shared" si="56"/>
        <v>3.1811836249227694</v>
      </c>
      <c r="U42">
        <f t="shared" si="57"/>
        <v>64.141356708323244</v>
      </c>
      <c r="V42">
        <f t="shared" si="58"/>
        <v>1.9848694445840211</v>
      </c>
      <c r="W42">
        <f t="shared" si="59"/>
        <v>3.0945236372377138</v>
      </c>
      <c r="X42">
        <f t="shared" si="60"/>
        <v>1.1963141803387483</v>
      </c>
      <c r="Y42">
        <f t="shared" si="61"/>
        <v>-113.0525097342247</v>
      </c>
      <c r="Z42">
        <f t="shared" si="62"/>
        <v>-55.682820362859665</v>
      </c>
      <c r="AA42">
        <f t="shared" si="63"/>
        <v>-5.2622002821294167</v>
      </c>
      <c r="AB42">
        <f t="shared" si="64"/>
        <v>14.090224133683414</v>
      </c>
      <c r="AC42">
        <v>-4.0734336667496499E-2</v>
      </c>
      <c r="AD42">
        <v>4.5727861433150101E-2</v>
      </c>
      <c r="AE42">
        <v>3.4253195479446701</v>
      </c>
      <c r="AF42">
        <v>4</v>
      </c>
      <c r="AG42">
        <v>1</v>
      </c>
      <c r="AH42">
        <f t="shared" si="65"/>
        <v>1.0001527785262032</v>
      </c>
      <c r="AI42">
        <f t="shared" si="66"/>
        <v>1.5277852620321219E-2</v>
      </c>
      <c r="AJ42">
        <f t="shared" si="67"/>
        <v>52371.37984670428</v>
      </c>
      <c r="AK42" t="s">
        <v>245</v>
      </c>
      <c r="AL42">
        <v>613.87615384615401</v>
      </c>
      <c r="AM42">
        <v>2863.41</v>
      </c>
      <c r="AN42">
        <f t="shared" si="68"/>
        <v>2249.5338461538458</v>
      </c>
      <c r="AO42">
        <f t="shared" si="69"/>
        <v>0.78561360271628788</v>
      </c>
      <c r="AP42">
        <v>-2.6002066171693601</v>
      </c>
      <c r="AQ42" t="s">
        <v>340</v>
      </c>
      <c r="AR42">
        <v>997.709846153846</v>
      </c>
      <c r="AS42">
        <v>1935.04</v>
      </c>
      <c r="AT42" s="2">
        <f t="shared" si="70"/>
        <v>0.48439833483863592</v>
      </c>
      <c r="AU42">
        <v>0.5</v>
      </c>
      <c r="AV42">
        <f t="shared" si="71"/>
        <v>854.99019211717587</v>
      </c>
      <c r="AW42">
        <f t="shared" si="72"/>
        <v>23.310642564822675</v>
      </c>
      <c r="AX42" s="2">
        <f t="shared" si="73"/>
        <v>207.07791268246271</v>
      </c>
      <c r="AY42">
        <f t="shared" si="74"/>
        <v>1</v>
      </c>
      <c r="AZ42" s="2">
        <f t="shared" si="75"/>
        <v>3.0305434402504782E-2</v>
      </c>
      <c r="BA42">
        <f t="shared" si="76"/>
        <v>0.47976786009591527</v>
      </c>
      <c r="BB42" t="s">
        <v>243</v>
      </c>
      <c r="BC42">
        <v>0</v>
      </c>
      <c r="BD42">
        <f t="shared" si="77"/>
        <v>1935.04</v>
      </c>
      <c r="BE42">
        <f t="shared" si="78"/>
        <v>0.48439833483863587</v>
      </c>
      <c r="BF42">
        <f t="shared" si="79"/>
        <v>0.32421832709950721</v>
      </c>
      <c r="BG42">
        <f t="shared" si="80"/>
        <v>0.70947305784585057</v>
      </c>
      <c r="BH42">
        <f t="shared" si="81"/>
        <v>0.41269439070111619</v>
      </c>
      <c r="BI42">
        <v>1005</v>
      </c>
      <c r="BJ42">
        <v>300</v>
      </c>
      <c r="BK42">
        <v>300</v>
      </c>
      <c r="BL42">
        <v>300</v>
      </c>
      <c r="BM42">
        <v>10900</v>
      </c>
      <c r="BN42">
        <v>1863.22</v>
      </c>
      <c r="BO42">
        <v>-8.2035700000000003E-3</v>
      </c>
      <c r="BP42">
        <v>9.0572499999999998</v>
      </c>
      <c r="BQ42" s="2">
        <f t="shared" si="82"/>
        <v>999.99542857142796</v>
      </c>
      <c r="BR42">
        <f t="shared" si="83"/>
        <v>854.99019211717587</v>
      </c>
      <c r="BS42">
        <f t="shared" si="84"/>
        <v>0.8549941006616365</v>
      </c>
      <c r="BT42">
        <f t="shared" si="85"/>
        <v>0.21998820132327307</v>
      </c>
      <c r="BU42">
        <v>6</v>
      </c>
      <c r="BV42">
        <v>1571766630.5999999</v>
      </c>
      <c r="BW42">
        <v>470.60076190476201</v>
      </c>
      <c r="BX42">
        <v>500.01566666666702</v>
      </c>
      <c r="BY42">
        <v>20.183847619047601</v>
      </c>
      <c r="BZ42">
        <v>17.170280952380999</v>
      </c>
      <c r="CA42">
        <v>500.02180952381002</v>
      </c>
      <c r="CB42">
        <v>98.239476190476196</v>
      </c>
      <c r="CC42">
        <v>0.10002190952381</v>
      </c>
      <c r="CD42">
        <v>24.545457142857099</v>
      </c>
      <c r="CE42">
        <v>25.007942857142901</v>
      </c>
      <c r="CF42">
        <v>999.9</v>
      </c>
      <c r="CG42">
        <v>0</v>
      </c>
      <c r="CH42">
        <v>0</v>
      </c>
      <c r="CI42">
        <v>9999.3238095238103</v>
      </c>
      <c r="CJ42">
        <v>0</v>
      </c>
      <c r="CK42">
        <v>0.27864899999999998</v>
      </c>
      <c r="CL42">
        <v>999.99542857142796</v>
      </c>
      <c r="CM42">
        <v>0.49994633333333299</v>
      </c>
      <c r="CN42">
        <v>0.50005366666666695</v>
      </c>
      <c r="CO42">
        <v>0</v>
      </c>
      <c r="CP42">
        <v>997.79452380952398</v>
      </c>
      <c r="CQ42">
        <v>0.49995400000000001</v>
      </c>
      <c r="CR42">
        <v>9307.2338095238101</v>
      </c>
      <c r="CS42">
        <v>6566.0538095238098</v>
      </c>
      <c r="CT42">
        <v>39.344999999999999</v>
      </c>
      <c r="CU42">
        <v>42.125</v>
      </c>
      <c r="CV42">
        <v>40.823999999999998</v>
      </c>
      <c r="CW42">
        <v>41.704999999999998</v>
      </c>
      <c r="CX42">
        <v>41.764761904761897</v>
      </c>
      <c r="CY42">
        <v>499.69428571428602</v>
      </c>
      <c r="CZ42">
        <v>499.80095238095203</v>
      </c>
      <c r="DA42">
        <v>0</v>
      </c>
      <c r="DB42">
        <v>196</v>
      </c>
      <c r="DC42">
        <v>997.709846153846</v>
      </c>
      <c r="DD42">
        <v>1.0573675405087899</v>
      </c>
      <c r="DE42">
        <v>-2.3822222425179702</v>
      </c>
      <c r="DF42">
        <v>9307.2892307692291</v>
      </c>
      <c r="DG42">
        <v>15</v>
      </c>
      <c r="DH42">
        <v>1571766605.5999999</v>
      </c>
      <c r="DI42" t="s">
        <v>341</v>
      </c>
      <c r="DJ42">
        <v>29</v>
      </c>
      <c r="DK42">
        <v>1.206</v>
      </c>
      <c r="DL42">
        <v>0.16700000000000001</v>
      </c>
      <c r="DM42">
        <v>500</v>
      </c>
      <c r="DN42">
        <v>17</v>
      </c>
      <c r="DO42">
        <v>0.05</v>
      </c>
      <c r="DP42">
        <v>0.03</v>
      </c>
      <c r="DQ42">
        <v>100</v>
      </c>
      <c r="DR42">
        <v>100</v>
      </c>
      <c r="DS42">
        <v>1.206</v>
      </c>
      <c r="DT42">
        <v>0.16700000000000001</v>
      </c>
      <c r="DU42">
        <v>2</v>
      </c>
      <c r="DV42">
        <v>566.79700000000003</v>
      </c>
      <c r="DW42">
        <v>612.51900000000001</v>
      </c>
      <c r="DX42">
        <v>21.895499999999998</v>
      </c>
      <c r="DY42">
        <v>29.802700000000002</v>
      </c>
      <c r="DZ42">
        <v>29.9998</v>
      </c>
      <c r="EA42">
        <v>30.2087</v>
      </c>
      <c r="EB42">
        <v>30.279499999999999</v>
      </c>
      <c r="EC42">
        <v>24.822800000000001</v>
      </c>
      <c r="ED42">
        <v>45.889200000000002</v>
      </c>
      <c r="EE42">
        <v>90</v>
      </c>
      <c r="EF42">
        <v>21.8979</v>
      </c>
      <c r="EG42">
        <v>500</v>
      </c>
      <c r="EH42">
        <v>17.020800000000001</v>
      </c>
      <c r="EI42">
        <v>101.61799999999999</v>
      </c>
      <c r="EJ42">
        <v>99.984899999999996</v>
      </c>
    </row>
    <row r="43" spans="1:140">
      <c r="A43">
        <v>43</v>
      </c>
      <c r="B43">
        <v>1571766726.5999999</v>
      </c>
      <c r="C43">
        <v>7629.5</v>
      </c>
      <c r="D43" t="s">
        <v>342</v>
      </c>
      <c r="E43" t="s">
        <v>343</v>
      </c>
      <c r="F43">
        <v>1571766721.0999999</v>
      </c>
      <c r="G43">
        <f t="shared" si="43"/>
        <v>2.7164247201764019E-3</v>
      </c>
      <c r="H43" s="2">
        <f t="shared" si="44"/>
        <v>24.909912020266042</v>
      </c>
      <c r="I43">
        <f t="shared" si="45"/>
        <v>518.44449530302995</v>
      </c>
      <c r="J43">
        <f t="shared" si="46"/>
        <v>331.13250777484137</v>
      </c>
      <c r="K43" s="2">
        <f t="shared" si="47"/>
        <v>32.560916569926718</v>
      </c>
      <c r="L43">
        <f t="shared" si="48"/>
        <v>50.979675994778013</v>
      </c>
      <c r="M43">
        <f t="shared" si="49"/>
        <v>0.23366936481830047</v>
      </c>
      <c r="N43">
        <f t="shared" si="50"/>
        <v>2.2340309951645168</v>
      </c>
      <c r="O43">
        <f t="shared" si="51"/>
        <v>0.22089074120173699</v>
      </c>
      <c r="P43">
        <f t="shared" si="52"/>
        <v>0.13914655623826935</v>
      </c>
      <c r="Q43" s="1">
        <f t="shared" si="53"/>
        <v>188.09020813591815</v>
      </c>
      <c r="R43">
        <f t="shared" si="54"/>
        <v>25.031292966451737</v>
      </c>
      <c r="S43">
        <f t="shared" si="55"/>
        <v>24.9735571428571</v>
      </c>
      <c r="T43">
        <f t="shared" si="56"/>
        <v>3.1746682826885833</v>
      </c>
      <c r="U43">
        <f t="shared" si="57"/>
        <v>64.665721195860684</v>
      </c>
      <c r="V43">
        <f t="shared" si="58"/>
        <v>1.9972223387304064</v>
      </c>
      <c r="W43">
        <f t="shared" si="59"/>
        <v>3.0885333091409963</v>
      </c>
      <c r="X43">
        <f t="shared" si="60"/>
        <v>1.1774459439581768</v>
      </c>
      <c r="Y43">
        <f t="shared" si="61"/>
        <v>-119.79433015977932</v>
      </c>
      <c r="Z43">
        <f t="shared" si="62"/>
        <v>-55.461396297863168</v>
      </c>
      <c r="AA43">
        <f t="shared" si="63"/>
        <v>-5.2376820034273583</v>
      </c>
      <c r="AB43">
        <f t="shared" si="64"/>
        <v>7.596799674848306</v>
      </c>
      <c r="AC43">
        <v>-4.0755209351604003E-2</v>
      </c>
      <c r="AD43">
        <v>4.5751292849608403E-2</v>
      </c>
      <c r="AE43">
        <v>3.4267107747246102</v>
      </c>
      <c r="AF43">
        <v>4</v>
      </c>
      <c r="AG43">
        <v>1</v>
      </c>
      <c r="AH43">
        <f t="shared" si="65"/>
        <v>1.0001526873260118</v>
      </c>
      <c r="AI43">
        <f t="shared" si="66"/>
        <v>1.5268732601181334E-2</v>
      </c>
      <c r="AJ43">
        <f t="shared" si="67"/>
        <v>52402.656511161244</v>
      </c>
      <c r="AK43" t="s">
        <v>243</v>
      </c>
      <c r="AL43">
        <v>0</v>
      </c>
      <c r="AM43">
        <v>0</v>
      </c>
      <c r="AN43">
        <f t="shared" si="68"/>
        <v>0</v>
      </c>
      <c r="AO43" t="e">
        <f t="shared" si="69"/>
        <v>#DIV/0!</v>
      </c>
      <c r="AP43">
        <v>0</v>
      </c>
      <c r="AQ43" t="s">
        <v>243</v>
      </c>
      <c r="AR43">
        <v>0</v>
      </c>
      <c r="AS43">
        <v>0</v>
      </c>
      <c r="AT43" s="2" t="e">
        <f t="shared" si="70"/>
        <v>#DIV/0!</v>
      </c>
      <c r="AU43">
        <v>0.5</v>
      </c>
      <c r="AV43">
        <f t="shared" si="71"/>
        <v>855.00073425811479</v>
      </c>
      <c r="AW43">
        <f t="shared" si="72"/>
        <v>24.909912020266042</v>
      </c>
      <c r="AX43" s="2" t="e">
        <f t="shared" si="73"/>
        <v>#DIV/0!</v>
      </c>
      <c r="AY43" t="e">
        <f t="shared" si="74"/>
        <v>#DIV/0!</v>
      </c>
      <c r="AZ43" s="2">
        <f t="shared" si="75"/>
        <v>2.9134375003643014E-2</v>
      </c>
      <c r="BA43" t="e">
        <f t="shared" si="76"/>
        <v>#DIV/0!</v>
      </c>
      <c r="BB43" t="s">
        <v>243</v>
      </c>
      <c r="BC43">
        <v>0</v>
      </c>
      <c r="BD43">
        <f t="shared" si="77"/>
        <v>0</v>
      </c>
      <c r="BE43" t="e">
        <f t="shared" si="78"/>
        <v>#DIV/0!</v>
      </c>
      <c r="BF43" t="e">
        <f t="shared" si="79"/>
        <v>#DIV/0!</v>
      </c>
      <c r="BG43" t="e">
        <f t="shared" si="80"/>
        <v>#DIV/0!</v>
      </c>
      <c r="BH43" t="e">
        <f t="shared" si="81"/>
        <v>#DIV/0!</v>
      </c>
      <c r="BI43">
        <v>1005</v>
      </c>
      <c r="BJ43">
        <v>300</v>
      </c>
      <c r="BK43">
        <v>300</v>
      </c>
      <c r="BL43">
        <v>300</v>
      </c>
      <c r="BM43">
        <v>10900</v>
      </c>
      <c r="BN43">
        <v>1863.22</v>
      </c>
      <c r="BO43">
        <v>-8.2035700000000003E-3</v>
      </c>
      <c r="BP43">
        <v>9.0572499999999998</v>
      </c>
      <c r="BQ43" s="2">
        <f t="shared" si="82"/>
        <v>1000.00766666667</v>
      </c>
      <c r="BR43">
        <f t="shared" si="83"/>
        <v>855.00073425811479</v>
      </c>
      <c r="BS43">
        <f t="shared" si="84"/>
        <v>0.85499417930273724</v>
      </c>
      <c r="BT43">
        <f t="shared" si="85"/>
        <v>0.21998835860547447</v>
      </c>
      <c r="BU43">
        <v>6</v>
      </c>
      <c r="BV43">
        <v>1571766721.0999999</v>
      </c>
      <c r="BW43">
        <v>518.44452380952396</v>
      </c>
      <c r="BX43">
        <v>550.02038095238095</v>
      </c>
      <c r="BY43">
        <v>20.3110142857143</v>
      </c>
      <c r="BZ43">
        <v>17.1181571428571</v>
      </c>
      <c r="CA43">
        <v>500.02300000000002</v>
      </c>
      <c r="CB43">
        <v>98.231961904761903</v>
      </c>
      <c r="CC43">
        <v>0.100022438095238</v>
      </c>
      <c r="CD43">
        <v>24.513071428571401</v>
      </c>
      <c r="CE43">
        <v>24.9735571428571</v>
      </c>
      <c r="CF43">
        <v>999.9</v>
      </c>
      <c r="CG43">
        <v>0</v>
      </c>
      <c r="CH43">
        <v>0</v>
      </c>
      <c r="CI43">
        <v>10005.2128571429</v>
      </c>
      <c r="CJ43">
        <v>0</v>
      </c>
      <c r="CK43">
        <v>0.27864899999999998</v>
      </c>
      <c r="CL43">
        <v>1000.00766666667</v>
      </c>
      <c r="CM43">
        <v>0.49994285714285702</v>
      </c>
      <c r="CN43">
        <v>0.50005714285714298</v>
      </c>
      <c r="CO43">
        <v>0</v>
      </c>
      <c r="CP43">
        <v>999.05157142857104</v>
      </c>
      <c r="CQ43">
        <v>0.49995400000000001</v>
      </c>
      <c r="CR43">
        <v>9349.1804761904805</v>
      </c>
      <c r="CS43">
        <v>6566.1252380952401</v>
      </c>
      <c r="CT43">
        <v>39.404523809523802</v>
      </c>
      <c r="CU43">
        <v>42.130904761904802</v>
      </c>
      <c r="CV43">
        <v>40.892619047619</v>
      </c>
      <c r="CW43">
        <v>41.72</v>
      </c>
      <c r="CX43">
        <v>41.817999999999998</v>
      </c>
      <c r="CY43">
        <v>499.69761904761901</v>
      </c>
      <c r="CZ43">
        <v>499.80952380952402</v>
      </c>
      <c r="DA43">
        <v>0</v>
      </c>
      <c r="DB43">
        <v>90</v>
      </c>
      <c r="DC43">
        <v>999.30519230769198</v>
      </c>
      <c r="DD43">
        <v>-7.5015042374793204</v>
      </c>
      <c r="DE43">
        <v>-78.448888862870405</v>
      </c>
      <c r="DF43">
        <v>9351.5388461538496</v>
      </c>
      <c r="DG43">
        <v>15</v>
      </c>
      <c r="DH43">
        <v>1571766693.5999999</v>
      </c>
      <c r="DI43" t="s">
        <v>344</v>
      </c>
      <c r="DJ43">
        <v>30</v>
      </c>
      <c r="DK43">
        <v>1.1930000000000001</v>
      </c>
      <c r="DL43">
        <v>0.16800000000000001</v>
      </c>
      <c r="DM43">
        <v>550</v>
      </c>
      <c r="DN43">
        <v>17</v>
      </c>
      <c r="DO43">
        <v>0.05</v>
      </c>
      <c r="DP43">
        <v>0.03</v>
      </c>
      <c r="DQ43">
        <v>100</v>
      </c>
      <c r="DR43">
        <v>100</v>
      </c>
      <c r="DS43">
        <v>1.1930000000000001</v>
      </c>
      <c r="DT43">
        <v>0.16800000000000001</v>
      </c>
      <c r="DU43">
        <v>2</v>
      </c>
      <c r="DV43">
        <v>567.01199999999994</v>
      </c>
      <c r="DW43">
        <v>612.56299999999999</v>
      </c>
      <c r="DX43">
        <v>21.8992</v>
      </c>
      <c r="DY43">
        <v>29.797499999999999</v>
      </c>
      <c r="DZ43">
        <v>30.0002</v>
      </c>
      <c r="EA43">
        <v>30.200199999999999</v>
      </c>
      <c r="EB43">
        <v>30.269200000000001</v>
      </c>
      <c r="EC43">
        <v>26.818100000000001</v>
      </c>
      <c r="ED43">
        <v>45.979399999999998</v>
      </c>
      <c r="EE43">
        <v>90</v>
      </c>
      <c r="EF43">
        <v>21.911100000000001</v>
      </c>
      <c r="EG43">
        <v>550</v>
      </c>
      <c r="EH43">
        <v>16.931999999999999</v>
      </c>
      <c r="EI43">
        <v>101.619</v>
      </c>
      <c r="EJ43">
        <v>99.986900000000006</v>
      </c>
    </row>
    <row r="44" spans="1:140">
      <c r="A44">
        <v>44</v>
      </c>
      <c r="B44">
        <v>1571766817.5</v>
      </c>
      <c r="C44">
        <v>7720.4000000953702</v>
      </c>
      <c r="D44" t="s">
        <v>345</v>
      </c>
      <c r="E44" t="s">
        <v>346</v>
      </c>
      <c r="F44">
        <v>1571766812</v>
      </c>
      <c r="G44">
        <f t="shared" si="43"/>
        <v>2.7833592379789829E-3</v>
      </c>
      <c r="H44" s="2">
        <f t="shared" si="44"/>
        <v>25.889349757797731</v>
      </c>
      <c r="I44">
        <f t="shared" si="45"/>
        <v>567.07401794008797</v>
      </c>
      <c r="J44">
        <f t="shared" si="46"/>
        <v>374.22816372305533</v>
      </c>
      <c r="K44" s="2">
        <f t="shared" si="47"/>
        <v>36.799695566678295</v>
      </c>
      <c r="L44">
        <f t="shared" si="48"/>
        <v>55.763176711124331</v>
      </c>
      <c r="M44">
        <f t="shared" si="49"/>
        <v>0.23701742806505327</v>
      </c>
      <c r="N44">
        <f t="shared" si="50"/>
        <v>2.2329277717678653</v>
      </c>
      <c r="O44">
        <f t="shared" si="51"/>
        <v>0.22387493895659882</v>
      </c>
      <c r="P44">
        <f t="shared" si="52"/>
        <v>0.14104187476448402</v>
      </c>
      <c r="Q44" s="1">
        <f t="shared" si="53"/>
        <v>188.08959933196101</v>
      </c>
      <c r="R44">
        <f t="shared" si="54"/>
        <v>25.09630992712388</v>
      </c>
      <c r="S44">
        <f t="shared" si="55"/>
        <v>25.012923809523802</v>
      </c>
      <c r="T44">
        <f t="shared" si="56"/>
        <v>3.1821283748939488</v>
      </c>
      <c r="U44">
        <f t="shared" si="57"/>
        <v>64.152160964803201</v>
      </c>
      <c r="V44">
        <f t="shared" si="58"/>
        <v>1.9917269256894068</v>
      </c>
      <c r="W44">
        <f t="shared" si="59"/>
        <v>3.1046918696661816</v>
      </c>
      <c r="X44">
        <f t="shared" si="60"/>
        <v>1.1904014492045421</v>
      </c>
      <c r="Y44">
        <f t="shared" si="61"/>
        <v>-122.74614239487315</v>
      </c>
      <c r="Z44">
        <f t="shared" si="62"/>
        <v>-49.671741981107687</v>
      </c>
      <c r="AA44">
        <f t="shared" si="63"/>
        <v>-4.6962277399985481</v>
      </c>
      <c r="AB44">
        <f t="shared" si="64"/>
        <v>10.975487215981644</v>
      </c>
      <c r="AC44">
        <v>-4.0725704226819301E-2</v>
      </c>
      <c r="AD44">
        <v>4.5718170762246699E-2</v>
      </c>
      <c r="AE44">
        <v>3.4247440993598799</v>
      </c>
      <c r="AF44">
        <v>4</v>
      </c>
      <c r="AG44">
        <v>1</v>
      </c>
      <c r="AH44">
        <f t="shared" si="65"/>
        <v>1.0001528380557738</v>
      </c>
      <c r="AI44">
        <f t="shared" si="66"/>
        <v>1.5283805577381848E-2</v>
      </c>
      <c r="AJ44">
        <f t="shared" si="67"/>
        <v>52350.984602231321</v>
      </c>
      <c r="AK44" t="s">
        <v>245</v>
      </c>
      <c r="AL44">
        <v>613.87615384615401</v>
      </c>
      <c r="AM44">
        <v>2863.41</v>
      </c>
      <c r="AN44">
        <f t="shared" si="68"/>
        <v>2249.5338461538458</v>
      </c>
      <c r="AO44">
        <f t="shared" si="69"/>
        <v>0.78561360271628788</v>
      </c>
      <c r="AP44">
        <v>-2.6002066171693601</v>
      </c>
      <c r="AQ44" t="s">
        <v>347</v>
      </c>
      <c r="AR44">
        <v>987.20096153846202</v>
      </c>
      <c r="AS44">
        <v>1927.9</v>
      </c>
      <c r="AT44" s="2">
        <f t="shared" si="70"/>
        <v>0.48793974711423727</v>
      </c>
      <c r="AU44">
        <v>0.5</v>
      </c>
      <c r="AV44">
        <f t="shared" si="71"/>
        <v>854.99507997468595</v>
      </c>
      <c r="AW44">
        <f t="shared" si="72"/>
        <v>25.889349757797731</v>
      </c>
      <c r="AX44" s="2">
        <f t="shared" si="73"/>
        <v>208.59304155338268</v>
      </c>
      <c r="AY44">
        <f t="shared" si="74"/>
        <v>1</v>
      </c>
      <c r="AZ44" s="2">
        <f t="shared" si="75"/>
        <v>3.3321310311879911E-2</v>
      </c>
      <c r="BA44">
        <f t="shared" si="76"/>
        <v>0.48524819752061815</v>
      </c>
      <c r="BB44" t="s">
        <v>243</v>
      </c>
      <c r="BC44">
        <v>0</v>
      </c>
      <c r="BD44">
        <f t="shared" si="77"/>
        <v>1927.9</v>
      </c>
      <c r="BE44">
        <f t="shared" si="78"/>
        <v>0.48793974711423727</v>
      </c>
      <c r="BF44">
        <f t="shared" si="79"/>
        <v>0.32671185754048487</v>
      </c>
      <c r="BG44">
        <f t="shared" si="80"/>
        <v>0.7158919080616144</v>
      </c>
      <c r="BH44">
        <f t="shared" si="81"/>
        <v>0.41586838162026041</v>
      </c>
      <c r="BI44">
        <v>1006</v>
      </c>
      <c r="BJ44">
        <v>300</v>
      </c>
      <c r="BK44">
        <v>300</v>
      </c>
      <c r="BL44">
        <v>300</v>
      </c>
      <c r="BM44">
        <v>10899.6</v>
      </c>
      <c r="BN44">
        <v>1862.46</v>
      </c>
      <c r="BO44">
        <v>-8.2033000000000002E-3</v>
      </c>
      <c r="BP44">
        <v>11.9825</v>
      </c>
      <c r="BQ44" s="2">
        <f t="shared" si="82"/>
        <v>1000.00061904762</v>
      </c>
      <c r="BR44">
        <f t="shared" si="83"/>
        <v>854.99507997468595</v>
      </c>
      <c r="BS44">
        <f t="shared" si="84"/>
        <v>0.8549945506923442</v>
      </c>
      <c r="BT44">
        <f t="shared" si="85"/>
        <v>0.21998910138468847</v>
      </c>
      <c r="BU44">
        <v>6</v>
      </c>
      <c r="BV44">
        <v>1571766812</v>
      </c>
      <c r="BW44">
        <v>567.07404761904797</v>
      </c>
      <c r="BX44">
        <v>600.02942857142898</v>
      </c>
      <c r="BY44">
        <v>20.2545238095238</v>
      </c>
      <c r="BZ44">
        <v>16.982766666666699</v>
      </c>
      <c r="CA44">
        <v>500.01723809523799</v>
      </c>
      <c r="CB44">
        <v>98.2348904761905</v>
      </c>
      <c r="CC44">
        <v>0.100026919047619</v>
      </c>
      <c r="CD44">
        <v>24.600304761904798</v>
      </c>
      <c r="CE44">
        <v>25.012923809523802</v>
      </c>
      <c r="CF44">
        <v>999.9</v>
      </c>
      <c r="CG44">
        <v>0</v>
      </c>
      <c r="CH44">
        <v>0</v>
      </c>
      <c r="CI44">
        <v>9997.6714285714297</v>
      </c>
      <c r="CJ44">
        <v>0</v>
      </c>
      <c r="CK44">
        <v>0.27864899999999998</v>
      </c>
      <c r="CL44">
        <v>1000.00061904762</v>
      </c>
      <c r="CM44">
        <v>0.49993171428571398</v>
      </c>
      <c r="CN44">
        <v>0.50006828571428596</v>
      </c>
      <c r="CO44">
        <v>0</v>
      </c>
      <c r="CP44">
        <v>986.59890476190401</v>
      </c>
      <c r="CQ44">
        <v>0.49995400000000001</v>
      </c>
      <c r="CR44">
        <v>9243.3709523809503</v>
      </c>
      <c r="CS44">
        <v>6566.0561904761898</v>
      </c>
      <c r="CT44">
        <v>39.407476190476203</v>
      </c>
      <c r="CU44">
        <v>42.125</v>
      </c>
      <c r="CV44">
        <v>40.913380952380997</v>
      </c>
      <c r="CW44">
        <v>41.755904761904802</v>
      </c>
      <c r="CX44">
        <v>41.823999999999998</v>
      </c>
      <c r="CY44">
        <v>499.681904761905</v>
      </c>
      <c r="CZ44">
        <v>499.81857142857098</v>
      </c>
      <c r="DA44">
        <v>0</v>
      </c>
      <c r="DB44">
        <v>180.60000014305101</v>
      </c>
      <c r="DC44">
        <v>987.20096153846202</v>
      </c>
      <c r="DD44">
        <v>-11.505470072087499</v>
      </c>
      <c r="DE44">
        <v>-103.72547016740501</v>
      </c>
      <c r="DF44">
        <v>9247.3073076923101</v>
      </c>
      <c r="DG44">
        <v>15</v>
      </c>
      <c r="DH44">
        <v>1571766785.5</v>
      </c>
      <c r="DI44" t="s">
        <v>348</v>
      </c>
      <c r="DJ44">
        <v>31</v>
      </c>
      <c r="DK44">
        <v>1.3180000000000001</v>
      </c>
      <c r="DL44">
        <v>0.16800000000000001</v>
      </c>
      <c r="DM44">
        <v>600</v>
      </c>
      <c r="DN44">
        <v>17</v>
      </c>
      <c r="DO44">
        <v>0.06</v>
      </c>
      <c r="DP44">
        <v>0.03</v>
      </c>
      <c r="DQ44">
        <v>100</v>
      </c>
      <c r="DR44">
        <v>100</v>
      </c>
      <c r="DS44">
        <v>1.3180000000000001</v>
      </c>
      <c r="DT44">
        <v>0.16800000000000001</v>
      </c>
      <c r="DU44">
        <v>2</v>
      </c>
      <c r="DV44">
        <v>566.76599999999996</v>
      </c>
      <c r="DW44">
        <v>612.67999999999995</v>
      </c>
      <c r="DX44">
        <v>21.949100000000001</v>
      </c>
      <c r="DY44">
        <v>29.789899999999999</v>
      </c>
      <c r="DZ44">
        <v>30</v>
      </c>
      <c r="EA44">
        <v>30.192399999999999</v>
      </c>
      <c r="EB44">
        <v>30.261399999999998</v>
      </c>
      <c r="EC44">
        <v>28.785</v>
      </c>
      <c r="ED44">
        <v>46.310400000000001</v>
      </c>
      <c r="EE44">
        <v>90</v>
      </c>
      <c r="EF44">
        <v>21.958400000000001</v>
      </c>
      <c r="EG44">
        <v>600</v>
      </c>
      <c r="EH44">
        <v>16.852900000000002</v>
      </c>
      <c r="EI44">
        <v>101.616</v>
      </c>
      <c r="EJ44">
        <v>99.987300000000005</v>
      </c>
    </row>
    <row r="45" spans="1:140">
      <c r="A45">
        <v>45</v>
      </c>
      <c r="B45">
        <v>1571766911</v>
      </c>
      <c r="C45">
        <v>7813.9000000953702</v>
      </c>
      <c r="D45" t="s">
        <v>349</v>
      </c>
      <c r="E45" t="s">
        <v>350</v>
      </c>
      <c r="F45">
        <v>1571766905.5</v>
      </c>
      <c r="G45">
        <f t="shared" si="43"/>
        <v>2.8235224838958129E-3</v>
      </c>
      <c r="H45" s="2">
        <f t="shared" si="44"/>
        <v>27.075148005046987</v>
      </c>
      <c r="I45">
        <f t="shared" si="45"/>
        <v>665.32358804894318</v>
      </c>
      <c r="J45">
        <f t="shared" si="46"/>
        <v>466.3881524449767</v>
      </c>
      <c r="K45" s="2">
        <f t="shared" si="47"/>
        <v>45.862875259034141</v>
      </c>
      <c r="L45">
        <f t="shared" si="48"/>
        <v>65.425445662841156</v>
      </c>
      <c r="M45">
        <f t="shared" si="49"/>
        <v>0.24247061607392734</v>
      </c>
      <c r="N45">
        <f t="shared" si="50"/>
        <v>2.2338025456933104</v>
      </c>
      <c r="O45">
        <f t="shared" si="51"/>
        <v>0.22874028101206925</v>
      </c>
      <c r="P45">
        <f t="shared" si="52"/>
        <v>0.14413145998993671</v>
      </c>
      <c r="Q45" s="1">
        <f t="shared" si="53"/>
        <v>188.09371732162072</v>
      </c>
      <c r="R45">
        <f t="shared" si="54"/>
        <v>25.033054122735788</v>
      </c>
      <c r="S45">
        <f t="shared" si="55"/>
        <v>24.985485714285701</v>
      </c>
      <c r="T45">
        <f t="shared" si="56"/>
        <v>3.1769271643586294</v>
      </c>
      <c r="U45">
        <f t="shared" si="57"/>
        <v>64.449009191947312</v>
      </c>
      <c r="V45">
        <f t="shared" si="58"/>
        <v>1.9950052111076697</v>
      </c>
      <c r="W45">
        <f t="shared" si="59"/>
        <v>3.0954784815480743</v>
      </c>
      <c r="X45">
        <f t="shared" si="60"/>
        <v>1.1819219532509597</v>
      </c>
      <c r="Y45">
        <f t="shared" si="61"/>
        <v>-124.51734153980534</v>
      </c>
      <c r="Z45">
        <f t="shared" si="62"/>
        <v>-52.371028138803624</v>
      </c>
      <c r="AA45">
        <f t="shared" si="63"/>
        <v>-4.9475711499814201</v>
      </c>
      <c r="AB45">
        <f t="shared" si="64"/>
        <v>6.2577764930303204</v>
      </c>
      <c r="AC45">
        <v>-4.07490985316468E-2</v>
      </c>
      <c r="AD45">
        <v>4.5744432918869198E-2</v>
      </c>
      <c r="AE45">
        <v>3.4263034953193801</v>
      </c>
      <c r="AF45">
        <v>4</v>
      </c>
      <c r="AG45">
        <v>1</v>
      </c>
      <c r="AH45">
        <f t="shared" si="65"/>
        <v>1.0001527282863718</v>
      </c>
      <c r="AI45">
        <f t="shared" si="66"/>
        <v>1.5272828637180602E-2</v>
      </c>
      <c r="AJ45">
        <f t="shared" si="67"/>
        <v>52388.604733048807</v>
      </c>
      <c r="AK45" t="s">
        <v>243</v>
      </c>
      <c r="AL45">
        <v>0</v>
      </c>
      <c r="AM45">
        <v>0</v>
      </c>
      <c r="AN45">
        <f t="shared" si="68"/>
        <v>0</v>
      </c>
      <c r="AO45" t="e">
        <f t="shared" si="69"/>
        <v>#DIV/0!</v>
      </c>
      <c r="AP45">
        <v>0</v>
      </c>
      <c r="AQ45" t="s">
        <v>243</v>
      </c>
      <c r="AR45">
        <v>0</v>
      </c>
      <c r="AS45">
        <v>0</v>
      </c>
      <c r="AT45" s="2" t="e">
        <f t="shared" si="70"/>
        <v>#DIV/0!</v>
      </c>
      <c r="AU45">
        <v>0.5</v>
      </c>
      <c r="AV45">
        <f t="shared" si="71"/>
        <v>855.01629640896692</v>
      </c>
      <c r="AW45">
        <f t="shared" si="72"/>
        <v>27.075148005046987</v>
      </c>
      <c r="AX45" s="2" t="e">
        <f t="shared" si="73"/>
        <v>#DIV/0!</v>
      </c>
      <c r="AY45" t="e">
        <f t="shared" si="74"/>
        <v>#DIV/0!</v>
      </c>
      <c r="AZ45" s="2">
        <f t="shared" si="75"/>
        <v>3.1666236209486873E-2</v>
      </c>
      <c r="BA45" t="e">
        <f t="shared" si="76"/>
        <v>#DIV/0!</v>
      </c>
      <c r="BB45" t="s">
        <v>243</v>
      </c>
      <c r="BC45">
        <v>0</v>
      </c>
      <c r="BD45">
        <f t="shared" si="77"/>
        <v>0</v>
      </c>
      <c r="BE45" t="e">
        <f t="shared" si="78"/>
        <v>#DIV/0!</v>
      </c>
      <c r="BF45" t="e">
        <f t="shared" si="79"/>
        <v>#DIV/0!</v>
      </c>
      <c r="BG45" t="e">
        <f t="shared" si="80"/>
        <v>#DIV/0!</v>
      </c>
      <c r="BH45" t="e">
        <f t="shared" si="81"/>
        <v>#DIV/0!</v>
      </c>
      <c r="BI45">
        <v>1006</v>
      </c>
      <c r="BJ45">
        <v>300</v>
      </c>
      <c r="BK45">
        <v>300</v>
      </c>
      <c r="BL45">
        <v>300</v>
      </c>
      <c r="BM45">
        <v>10899.6</v>
      </c>
      <c r="BN45">
        <v>1862.46</v>
      </c>
      <c r="BO45">
        <v>-8.2033000000000002E-3</v>
      </c>
      <c r="BP45">
        <v>11.9825</v>
      </c>
      <c r="BQ45" s="2">
        <f t="shared" si="82"/>
        <v>1000.02580952381</v>
      </c>
      <c r="BR45">
        <f t="shared" si="83"/>
        <v>855.01629640896692</v>
      </c>
      <c r="BS45">
        <f t="shared" si="84"/>
        <v>0.85499422941504544</v>
      </c>
      <c r="BT45">
        <f t="shared" si="85"/>
        <v>0.21998845883009077</v>
      </c>
      <c r="BU45">
        <v>6</v>
      </c>
      <c r="BV45">
        <v>1571766905.5</v>
      </c>
      <c r="BW45">
        <v>665.32361904761899</v>
      </c>
      <c r="BX45">
        <v>700.06276190476206</v>
      </c>
      <c r="BY45">
        <v>20.287580952380999</v>
      </c>
      <c r="BZ45">
        <v>16.9686428571429</v>
      </c>
      <c r="CA45">
        <v>500.00490476190498</v>
      </c>
      <c r="CB45">
        <v>98.236280952380895</v>
      </c>
      <c r="CC45">
        <v>9.9997571428571394E-2</v>
      </c>
      <c r="CD45">
        <v>24.5506142857143</v>
      </c>
      <c r="CE45">
        <v>24.985485714285701</v>
      </c>
      <c r="CF45">
        <v>999.9</v>
      </c>
      <c r="CG45">
        <v>0</v>
      </c>
      <c r="CH45">
        <v>0</v>
      </c>
      <c r="CI45">
        <v>10003.2728571429</v>
      </c>
      <c r="CJ45">
        <v>0</v>
      </c>
      <c r="CK45">
        <v>0.27864899999999998</v>
      </c>
      <c r="CL45">
        <v>1000.02580952381</v>
      </c>
      <c r="CM45">
        <v>0.49994242857142801</v>
      </c>
      <c r="CN45">
        <v>0.50005757142857199</v>
      </c>
      <c r="CO45">
        <v>0</v>
      </c>
      <c r="CP45">
        <v>961.401761904762</v>
      </c>
      <c r="CQ45">
        <v>0.49995400000000001</v>
      </c>
      <c r="CR45">
        <v>9000.1766666666699</v>
      </c>
      <c r="CS45">
        <v>6566.24761904762</v>
      </c>
      <c r="CT45">
        <v>39.5</v>
      </c>
      <c r="CU45">
        <v>42.192999999999998</v>
      </c>
      <c r="CV45">
        <v>40.966999999999999</v>
      </c>
      <c r="CW45">
        <v>41.782476190476203</v>
      </c>
      <c r="CX45">
        <v>41.916333333333299</v>
      </c>
      <c r="CY45">
        <v>499.70571428571401</v>
      </c>
      <c r="CZ45">
        <v>499.82095238095201</v>
      </c>
      <c r="DA45">
        <v>0</v>
      </c>
      <c r="DB45">
        <v>92.899999856948895</v>
      </c>
      <c r="DC45">
        <v>962.13173076923101</v>
      </c>
      <c r="DD45">
        <v>-21.2158974466684</v>
      </c>
      <c r="DE45">
        <v>-227.758974402322</v>
      </c>
      <c r="DF45">
        <v>9007.1834615384596</v>
      </c>
      <c r="DG45">
        <v>15</v>
      </c>
      <c r="DH45">
        <v>1571766879</v>
      </c>
      <c r="DI45" t="s">
        <v>351</v>
      </c>
      <c r="DJ45">
        <v>32</v>
      </c>
      <c r="DK45">
        <v>1.345</v>
      </c>
      <c r="DL45">
        <v>0.16700000000000001</v>
      </c>
      <c r="DM45">
        <v>700</v>
      </c>
      <c r="DN45">
        <v>17</v>
      </c>
      <c r="DO45">
        <v>7.0000000000000007E-2</v>
      </c>
      <c r="DP45">
        <v>0.03</v>
      </c>
      <c r="DQ45">
        <v>100</v>
      </c>
      <c r="DR45">
        <v>100</v>
      </c>
      <c r="DS45">
        <v>1.345</v>
      </c>
      <c r="DT45">
        <v>0.16700000000000001</v>
      </c>
      <c r="DU45">
        <v>2</v>
      </c>
      <c r="DV45">
        <v>566.83299999999997</v>
      </c>
      <c r="DW45">
        <v>612.58799999999997</v>
      </c>
      <c r="DX45">
        <v>21.9483</v>
      </c>
      <c r="DY45">
        <v>29.784700000000001</v>
      </c>
      <c r="DZ45">
        <v>30.0001</v>
      </c>
      <c r="EA45">
        <v>30.1846</v>
      </c>
      <c r="EB45">
        <v>30.253699999999998</v>
      </c>
      <c r="EC45">
        <v>32.626899999999999</v>
      </c>
      <c r="ED45">
        <v>46.305599999999998</v>
      </c>
      <c r="EE45">
        <v>90</v>
      </c>
      <c r="EF45">
        <v>21.9572</v>
      </c>
      <c r="EG45">
        <v>700</v>
      </c>
      <c r="EH45">
        <v>16.781300000000002</v>
      </c>
      <c r="EI45">
        <v>101.62</v>
      </c>
      <c r="EJ45">
        <v>99.990899999999996</v>
      </c>
    </row>
    <row r="46" spans="1:140">
      <c r="A46">
        <v>46</v>
      </c>
      <c r="B46">
        <v>1571767016</v>
      </c>
      <c r="C46">
        <v>7918.9000000953702</v>
      </c>
      <c r="D46" t="s">
        <v>352</v>
      </c>
      <c r="E46" t="s">
        <v>353</v>
      </c>
      <c r="F46">
        <v>1571767010.5</v>
      </c>
      <c r="G46">
        <f t="shared" si="43"/>
        <v>2.7830844370501716E-3</v>
      </c>
      <c r="H46" s="2">
        <f t="shared" si="44"/>
        <v>26.526020438754212</v>
      </c>
      <c r="I46">
        <f t="shared" si="45"/>
        <v>765.69192199878216</v>
      </c>
      <c r="J46">
        <f t="shared" si="46"/>
        <v>563.87531045385754</v>
      </c>
      <c r="K46" s="2">
        <f t="shared" si="47"/>
        <v>55.449355687824863</v>
      </c>
      <c r="L46">
        <f t="shared" si="48"/>
        <v>75.295234501456392</v>
      </c>
      <c r="M46">
        <f t="shared" si="49"/>
        <v>0.23624089995717334</v>
      </c>
      <c r="N46">
        <f t="shared" si="50"/>
        <v>2.2335861757431275</v>
      </c>
      <c r="O46">
        <f t="shared" si="51"/>
        <v>0.22318545993003649</v>
      </c>
      <c r="P46">
        <f t="shared" si="52"/>
        <v>0.14060373503378856</v>
      </c>
      <c r="Q46" s="1">
        <f t="shared" si="53"/>
        <v>188.09360394423601</v>
      </c>
      <c r="R46">
        <f t="shared" si="54"/>
        <v>25.083604147482475</v>
      </c>
      <c r="S46">
        <f t="shared" si="55"/>
        <v>25.020614285714299</v>
      </c>
      <c r="T46">
        <f t="shared" si="56"/>
        <v>3.1835875286931126</v>
      </c>
      <c r="U46">
        <f t="shared" si="57"/>
        <v>64.132548487463509</v>
      </c>
      <c r="V46">
        <f t="shared" si="58"/>
        <v>1.9896063792498795</v>
      </c>
      <c r="W46">
        <f t="shared" si="59"/>
        <v>3.1023348146515706</v>
      </c>
      <c r="X46">
        <f t="shared" si="60"/>
        <v>1.1939811494432331</v>
      </c>
      <c r="Y46">
        <f t="shared" si="61"/>
        <v>-122.73402367391256</v>
      </c>
      <c r="Z46">
        <f t="shared" si="62"/>
        <v>-52.141750223086191</v>
      </c>
      <c r="AA46">
        <f t="shared" si="63"/>
        <v>-4.9281780340963559</v>
      </c>
      <c r="AB46">
        <f t="shared" si="64"/>
        <v>8.2896520131408948</v>
      </c>
      <c r="AC46">
        <v>-4.0743311338751101E-2</v>
      </c>
      <c r="AD46">
        <v>4.57379362878578E-2</v>
      </c>
      <c r="AE46">
        <v>3.4259177662110201</v>
      </c>
      <c r="AF46">
        <v>4</v>
      </c>
      <c r="AG46">
        <v>1</v>
      </c>
      <c r="AH46">
        <f t="shared" si="65"/>
        <v>1.000152768093864</v>
      </c>
      <c r="AI46">
        <f t="shared" si="66"/>
        <v>1.5276809386399748E-2</v>
      </c>
      <c r="AJ46">
        <f t="shared" si="67"/>
        <v>52374.955675444864</v>
      </c>
      <c r="AK46" t="s">
        <v>245</v>
      </c>
      <c r="AL46">
        <v>613.87615384615401</v>
      </c>
      <c r="AM46">
        <v>2863.41</v>
      </c>
      <c r="AN46">
        <f t="shared" si="68"/>
        <v>2249.5338461538458</v>
      </c>
      <c r="AO46">
        <f t="shared" si="69"/>
        <v>0.78561360271628788</v>
      </c>
      <c r="AP46">
        <v>-2.6002066171693601</v>
      </c>
      <c r="AQ46" t="s">
        <v>354</v>
      </c>
      <c r="AR46">
        <v>923.75434615384597</v>
      </c>
      <c r="AS46">
        <v>1733.94</v>
      </c>
      <c r="AT46" s="2">
        <f t="shared" si="70"/>
        <v>0.46725126235403425</v>
      </c>
      <c r="AU46">
        <v>0.5</v>
      </c>
      <c r="AV46">
        <f t="shared" si="71"/>
        <v>855.01955639982657</v>
      </c>
      <c r="AW46">
        <f t="shared" si="72"/>
        <v>26.526020438754212</v>
      </c>
      <c r="AX46" s="2">
        <f t="shared" si="73"/>
        <v>199.75448353260268</v>
      </c>
      <c r="AY46">
        <f t="shared" si="74"/>
        <v>1</v>
      </c>
      <c r="AZ46" s="2">
        <f t="shared" si="75"/>
        <v>3.4064983470744714E-2</v>
      </c>
      <c r="BA46">
        <f t="shared" si="76"/>
        <v>0.6513893214298071</v>
      </c>
      <c r="BB46" t="s">
        <v>243</v>
      </c>
      <c r="BC46">
        <v>0</v>
      </c>
      <c r="BD46">
        <f t="shared" si="77"/>
        <v>1733.94</v>
      </c>
      <c r="BE46">
        <f t="shared" si="78"/>
        <v>0.46725126235403419</v>
      </c>
      <c r="BF46">
        <f t="shared" si="79"/>
        <v>0.39444927551415965</v>
      </c>
      <c r="BG46">
        <f t="shared" si="80"/>
        <v>0.72333881379014819</v>
      </c>
      <c r="BH46">
        <f t="shared" si="81"/>
        <v>0.50209068955824687</v>
      </c>
      <c r="BI46">
        <v>1007</v>
      </c>
      <c r="BJ46">
        <v>300</v>
      </c>
      <c r="BK46">
        <v>300</v>
      </c>
      <c r="BL46">
        <v>300</v>
      </c>
      <c r="BM46">
        <v>10897.6</v>
      </c>
      <c r="BN46">
        <v>1694.22</v>
      </c>
      <c r="BO46">
        <v>-8.2014600000000007E-3</v>
      </c>
      <c r="BP46">
        <v>12.0151</v>
      </c>
      <c r="BQ46" s="2">
        <f t="shared" si="82"/>
        <v>1000.03019047619</v>
      </c>
      <c r="BR46">
        <f t="shared" si="83"/>
        <v>855.01955639982657</v>
      </c>
      <c r="BS46">
        <f t="shared" si="84"/>
        <v>0.85499374373156389</v>
      </c>
      <c r="BT46">
        <f t="shared" si="85"/>
        <v>0.21998748746312788</v>
      </c>
      <c r="BU46">
        <v>6</v>
      </c>
      <c r="BV46">
        <v>1571767010.5</v>
      </c>
      <c r="BW46">
        <v>765.69195238095199</v>
      </c>
      <c r="BX46">
        <v>800.07428571428602</v>
      </c>
      <c r="BY46">
        <v>20.2326952380952</v>
      </c>
      <c r="BZ46">
        <v>16.961190476190499</v>
      </c>
      <c r="CA46">
        <v>500.01761904761901</v>
      </c>
      <c r="CB46">
        <v>98.236176190476201</v>
      </c>
      <c r="CC46">
        <v>0.10002449047619</v>
      </c>
      <c r="CD46">
        <v>24.587604761904799</v>
      </c>
      <c r="CE46">
        <v>25.020614285714299</v>
      </c>
      <c r="CF46">
        <v>999.9</v>
      </c>
      <c r="CG46">
        <v>0</v>
      </c>
      <c r="CH46">
        <v>0</v>
      </c>
      <c r="CI46">
        <v>10001.8628571429</v>
      </c>
      <c r="CJ46">
        <v>0</v>
      </c>
      <c r="CK46">
        <v>0.27864899999999998</v>
      </c>
      <c r="CL46">
        <v>1000.03019047619</v>
      </c>
      <c r="CM46">
        <v>0.49995899999999999</v>
      </c>
      <c r="CN46">
        <v>0.50004095238095203</v>
      </c>
      <c r="CO46">
        <v>0</v>
      </c>
      <c r="CP46">
        <v>923.06171428571395</v>
      </c>
      <c r="CQ46">
        <v>0.49995400000000001</v>
      </c>
      <c r="CR46">
        <v>8614.9457142857209</v>
      </c>
      <c r="CS46">
        <v>6566.3123809523804</v>
      </c>
      <c r="CT46">
        <v>39.463999999999999</v>
      </c>
      <c r="CU46">
        <v>42.210999999999999</v>
      </c>
      <c r="CV46">
        <v>40.981999999999999</v>
      </c>
      <c r="CW46">
        <v>41.812095238095203</v>
      </c>
      <c r="CX46">
        <v>41.907476190476203</v>
      </c>
      <c r="CY46">
        <v>499.72333333333302</v>
      </c>
      <c r="CZ46">
        <v>499.80619047619001</v>
      </c>
      <c r="DA46">
        <v>0</v>
      </c>
      <c r="DB46">
        <v>197.89999985694899</v>
      </c>
      <c r="DC46">
        <v>923.75434615384597</v>
      </c>
      <c r="DD46">
        <v>-20.7105299091156</v>
      </c>
      <c r="DE46">
        <v>-194.664957221853</v>
      </c>
      <c r="DF46">
        <v>8620.7534615384593</v>
      </c>
      <c r="DG46">
        <v>15</v>
      </c>
      <c r="DH46">
        <v>1571766987.5</v>
      </c>
      <c r="DI46" t="s">
        <v>355</v>
      </c>
      <c r="DJ46">
        <v>33</v>
      </c>
      <c r="DK46">
        <v>1.5189999999999999</v>
      </c>
      <c r="DL46">
        <v>0.17100000000000001</v>
      </c>
      <c r="DM46">
        <v>800</v>
      </c>
      <c r="DN46">
        <v>17</v>
      </c>
      <c r="DO46">
        <v>0.04</v>
      </c>
      <c r="DP46">
        <v>0.03</v>
      </c>
      <c r="DQ46">
        <v>100</v>
      </c>
      <c r="DR46">
        <v>100</v>
      </c>
      <c r="DS46">
        <v>1.5189999999999999</v>
      </c>
      <c r="DT46">
        <v>0.17100000000000001</v>
      </c>
      <c r="DU46">
        <v>2</v>
      </c>
      <c r="DV46">
        <v>566.83299999999997</v>
      </c>
      <c r="DW46">
        <v>612.85900000000004</v>
      </c>
      <c r="DX46">
        <v>21.8873</v>
      </c>
      <c r="DY46">
        <v>29.7821</v>
      </c>
      <c r="DZ46">
        <v>30.0001</v>
      </c>
      <c r="EA46">
        <v>30.179400000000001</v>
      </c>
      <c r="EB46">
        <v>30.2485</v>
      </c>
      <c r="EC46">
        <v>36.380000000000003</v>
      </c>
      <c r="ED46">
        <v>46.419600000000003</v>
      </c>
      <c r="EE46">
        <v>90</v>
      </c>
      <c r="EF46">
        <v>21.863700000000001</v>
      </c>
      <c r="EG46">
        <v>800</v>
      </c>
      <c r="EH46">
        <v>16.784400000000002</v>
      </c>
      <c r="EI46">
        <v>101.619</v>
      </c>
      <c r="EJ46">
        <v>99.992000000000004</v>
      </c>
    </row>
    <row r="47" spans="1:140" s="2" customFormat="1">
      <c r="A47" s="2">
        <v>47</v>
      </c>
      <c r="B47" s="2">
        <v>1571767113</v>
      </c>
      <c r="C47" s="2">
        <v>8015.9000000953702</v>
      </c>
      <c r="D47" s="2" t="s">
        <v>356</v>
      </c>
      <c r="E47" s="2" t="s">
        <v>357</v>
      </c>
      <c r="F47" s="2">
        <v>1571767107.5</v>
      </c>
      <c r="G47" s="2">
        <f t="shared" si="43"/>
        <v>2.8607844030878087E-3</v>
      </c>
      <c r="H47" s="2">
        <f t="shared" si="44"/>
        <v>26.312994606946109</v>
      </c>
      <c r="I47" s="2">
        <f t="shared" si="45"/>
        <v>965.16706511148743</v>
      </c>
      <c r="J47" s="2">
        <f t="shared" si="46"/>
        <v>768.24096746067846</v>
      </c>
      <c r="K47" s="2">
        <f t="shared" si="47"/>
        <v>75.545553446342765</v>
      </c>
      <c r="L47" s="2">
        <f t="shared" si="48"/>
        <v>94.910429396960893</v>
      </c>
      <c r="M47" s="2">
        <f t="shared" si="49"/>
        <v>0.24614872970751334</v>
      </c>
      <c r="N47" s="2">
        <f t="shared" si="50"/>
        <v>2.2336904206684118</v>
      </c>
      <c r="O47" s="2">
        <f t="shared" si="51"/>
        <v>0.23201104499397451</v>
      </c>
      <c r="P47" s="2">
        <f t="shared" si="52"/>
        <v>0.14620940689073064</v>
      </c>
      <c r="Q47" s="3">
        <f t="shared" si="53"/>
        <v>188.08648742052219</v>
      </c>
      <c r="R47" s="2">
        <f t="shared" si="54"/>
        <v>24.984470747655465</v>
      </c>
      <c r="S47" s="2">
        <f t="shared" si="55"/>
        <v>24.986271428571399</v>
      </c>
      <c r="T47" s="2">
        <f t="shared" si="56"/>
        <v>3.1770760022639708</v>
      </c>
      <c r="U47" s="2">
        <f t="shared" si="57"/>
        <v>64.635263946600617</v>
      </c>
      <c r="V47" s="2">
        <f t="shared" si="58"/>
        <v>1.9964545861216638</v>
      </c>
      <c r="W47" s="2">
        <f t="shared" si="59"/>
        <v>3.088800856094692</v>
      </c>
      <c r="X47" s="2">
        <f t="shared" si="60"/>
        <v>1.180621416142307</v>
      </c>
      <c r="Y47" s="2">
        <f t="shared" si="61"/>
        <v>-126.16059217617236</v>
      </c>
      <c r="Z47" s="2">
        <f t="shared" si="62"/>
        <v>-56.809703917941064</v>
      </c>
      <c r="AA47" s="2">
        <f t="shared" si="63"/>
        <v>-5.3662149443541063</v>
      </c>
      <c r="AB47" s="2">
        <f t="shared" si="64"/>
        <v>-0.25002361794534522</v>
      </c>
      <c r="AC47" s="2">
        <v>-4.0746099489668501E-2</v>
      </c>
      <c r="AD47" s="2">
        <v>4.5741066231518003E-2</v>
      </c>
      <c r="AE47" s="2">
        <v>3.4261036049073699</v>
      </c>
      <c r="AF47" s="2">
        <v>4</v>
      </c>
      <c r="AG47" s="2">
        <v>1</v>
      </c>
      <c r="AH47" s="2">
        <f t="shared" si="65"/>
        <v>1.000152720572004</v>
      </c>
      <c r="AI47" s="2">
        <f t="shared" si="66"/>
        <v>1.527205720039948E-2</v>
      </c>
      <c r="AJ47" s="2">
        <f t="shared" si="67"/>
        <v>52391.250632316376</v>
      </c>
      <c r="AK47" s="2" t="s">
        <v>243</v>
      </c>
      <c r="AL47" s="2">
        <v>0</v>
      </c>
      <c r="AM47" s="2">
        <v>0</v>
      </c>
      <c r="AN47" s="2">
        <f t="shared" si="68"/>
        <v>0</v>
      </c>
      <c r="AO47" s="2" t="e">
        <f t="shared" si="69"/>
        <v>#DIV/0!</v>
      </c>
      <c r="AP47" s="2">
        <v>0</v>
      </c>
      <c r="AQ47" s="2" t="s">
        <v>243</v>
      </c>
      <c r="AR47" s="2">
        <v>0</v>
      </c>
      <c r="AS47" s="2">
        <v>0</v>
      </c>
      <c r="AT47" s="2" t="e">
        <f t="shared" si="70"/>
        <v>#DIV/0!</v>
      </c>
      <c r="AU47" s="2">
        <v>0.5</v>
      </c>
      <c r="AV47" s="2">
        <f t="shared" si="71"/>
        <v>854.99148353775445</v>
      </c>
      <c r="AW47" s="2">
        <f t="shared" si="72"/>
        <v>26.312994606946109</v>
      </c>
      <c r="AX47" s="2" t="e">
        <f t="shared" si="73"/>
        <v>#DIV/0!</v>
      </c>
      <c r="AY47" s="2" t="e">
        <f t="shared" si="74"/>
        <v>#DIV/0!</v>
      </c>
      <c r="AZ47" s="2">
        <f t="shared" si="75"/>
        <v>3.0775738839022234E-2</v>
      </c>
      <c r="BA47" s="2" t="e">
        <f t="shared" si="76"/>
        <v>#DIV/0!</v>
      </c>
      <c r="BB47" s="2" t="s">
        <v>243</v>
      </c>
      <c r="BC47" s="2">
        <v>0</v>
      </c>
      <c r="BD47" s="2">
        <f t="shared" si="77"/>
        <v>0</v>
      </c>
      <c r="BE47" s="2" t="e">
        <f t="shared" si="78"/>
        <v>#DIV/0!</v>
      </c>
      <c r="BF47" s="2" t="e">
        <f t="shared" si="79"/>
        <v>#DIV/0!</v>
      </c>
      <c r="BG47" s="2" t="e">
        <f t="shared" si="80"/>
        <v>#DIV/0!</v>
      </c>
      <c r="BH47" s="2" t="e">
        <f t="shared" si="81"/>
        <v>#DIV/0!</v>
      </c>
      <c r="BI47" s="2">
        <v>1007</v>
      </c>
      <c r="BJ47" s="2">
        <v>300</v>
      </c>
      <c r="BK47" s="2">
        <v>300</v>
      </c>
      <c r="BL47" s="2">
        <v>300</v>
      </c>
      <c r="BM47" s="2">
        <v>10897.6</v>
      </c>
      <c r="BN47" s="2">
        <v>1694.22</v>
      </c>
      <c r="BO47" s="2">
        <v>-8.2014600000000007E-3</v>
      </c>
      <c r="BP47" s="2">
        <v>12.0151</v>
      </c>
      <c r="BQ47" s="2">
        <f t="shared" si="82"/>
        <v>999.99800000000005</v>
      </c>
      <c r="BR47" s="2">
        <f t="shared" si="83"/>
        <v>854.99148353775445</v>
      </c>
      <c r="BS47" s="2">
        <f t="shared" si="84"/>
        <v>0.85499319352414149</v>
      </c>
      <c r="BT47" s="2">
        <f t="shared" si="85"/>
        <v>0.21998638704828305</v>
      </c>
      <c r="BU47" s="2">
        <v>6</v>
      </c>
      <c r="BV47" s="2">
        <v>1571767107.5</v>
      </c>
      <c r="BW47" s="2">
        <v>965.16709523809504</v>
      </c>
      <c r="BX47" s="2">
        <v>1000.05042857143</v>
      </c>
      <c r="BY47" s="2">
        <v>20.302428571428599</v>
      </c>
      <c r="BZ47" s="2">
        <v>16.939785714285701</v>
      </c>
      <c r="CA47" s="2">
        <v>500.011476190476</v>
      </c>
      <c r="CB47" s="2">
        <v>98.235742857142895</v>
      </c>
      <c r="CC47" s="2">
        <v>0.100009395238095</v>
      </c>
      <c r="CD47" s="2">
        <v>24.5145190476191</v>
      </c>
      <c r="CE47" s="2">
        <v>24.986271428571399</v>
      </c>
      <c r="CF47" s="2">
        <v>999.9</v>
      </c>
      <c r="CG47" s="2">
        <v>0</v>
      </c>
      <c r="CH47" s="2">
        <v>0</v>
      </c>
      <c r="CI47" s="2">
        <v>10002.591428571401</v>
      </c>
      <c r="CJ47" s="2">
        <v>0</v>
      </c>
      <c r="CK47" s="2">
        <v>0.27864899999999998</v>
      </c>
      <c r="CL47" s="2">
        <v>999.99800000000005</v>
      </c>
      <c r="CM47" s="2">
        <v>0.49997604761904801</v>
      </c>
      <c r="CN47" s="2">
        <v>0.50002395238095199</v>
      </c>
      <c r="CO47" s="2">
        <v>0</v>
      </c>
      <c r="CP47" s="2">
        <v>894.63823809523797</v>
      </c>
      <c r="CQ47" s="2">
        <v>0.49995400000000001</v>
      </c>
      <c r="CR47" s="2">
        <v>8324.7371428571405</v>
      </c>
      <c r="CS47" s="2">
        <v>6566.13904761905</v>
      </c>
      <c r="CT47" s="2">
        <v>39.532476190476203</v>
      </c>
      <c r="CU47" s="2">
        <v>42.25</v>
      </c>
      <c r="CV47" s="2">
        <v>41.005904761904802</v>
      </c>
      <c r="CW47" s="2">
        <v>41.850999999999999</v>
      </c>
      <c r="CX47" s="2">
        <v>41.945999999999998</v>
      </c>
      <c r="CY47" s="2">
        <v>499.72523809523801</v>
      </c>
      <c r="CZ47" s="2">
        <v>499.771428571429</v>
      </c>
      <c r="DA47" s="2">
        <v>0</v>
      </c>
      <c r="DB47" s="2">
        <v>96.600000143051105</v>
      </c>
      <c r="DC47" s="2">
        <v>895.17865384615402</v>
      </c>
      <c r="DD47" s="2">
        <v>-19.915794855933299</v>
      </c>
      <c r="DE47" s="2">
        <v>-213.16239330430599</v>
      </c>
      <c r="DF47" s="2">
        <v>8330.9792307692296</v>
      </c>
      <c r="DG47" s="2">
        <v>15</v>
      </c>
      <c r="DH47" s="2">
        <v>1571767079.5</v>
      </c>
      <c r="DI47" s="2" t="s">
        <v>358</v>
      </c>
      <c r="DJ47" s="2">
        <v>34</v>
      </c>
      <c r="DK47" s="2">
        <v>1.9570000000000001</v>
      </c>
      <c r="DL47" s="2">
        <v>0.16900000000000001</v>
      </c>
      <c r="DM47" s="2">
        <v>1000</v>
      </c>
      <c r="DN47" s="2">
        <v>17</v>
      </c>
      <c r="DO47" s="2">
        <v>7.0000000000000007E-2</v>
      </c>
      <c r="DP47" s="2">
        <v>0.02</v>
      </c>
      <c r="DQ47" s="2">
        <v>100</v>
      </c>
      <c r="DR47" s="2">
        <v>100</v>
      </c>
      <c r="DS47" s="2">
        <v>1.9570000000000001</v>
      </c>
      <c r="DT47" s="2">
        <v>0.16900000000000001</v>
      </c>
      <c r="DU47" s="2">
        <v>2</v>
      </c>
      <c r="DV47" s="2">
        <v>566.87099999999998</v>
      </c>
      <c r="DW47" s="2">
        <v>613.24199999999996</v>
      </c>
      <c r="DX47" s="2">
        <v>21.787199999999999</v>
      </c>
      <c r="DY47" s="2">
        <v>29.784700000000001</v>
      </c>
      <c r="DZ47" s="2">
        <v>30.0002</v>
      </c>
      <c r="EA47" s="2">
        <v>30.1768</v>
      </c>
      <c r="EB47" s="2">
        <v>30.243400000000001</v>
      </c>
      <c r="EC47" s="2">
        <v>43.608199999999997</v>
      </c>
      <c r="ED47" s="2">
        <v>46.366399999999999</v>
      </c>
      <c r="EE47" s="2">
        <v>90</v>
      </c>
      <c r="EF47" s="2">
        <v>21.795000000000002</v>
      </c>
      <c r="EG47" s="2">
        <v>1000</v>
      </c>
      <c r="EH47" s="2">
        <v>16.752600000000001</v>
      </c>
      <c r="EI47" s="2">
        <v>101.61799999999999</v>
      </c>
      <c r="EJ47" s="2">
        <v>99.993600000000001</v>
      </c>
    </row>
    <row r="48" spans="1:140" ht="15">
      <c r="A48">
        <v>48</v>
      </c>
      <c r="B48">
        <v>1571767259</v>
      </c>
      <c r="C48">
        <v>8161.9000000953702</v>
      </c>
      <c r="D48" t="s">
        <v>359</v>
      </c>
      <c r="E48" t="s">
        <v>360</v>
      </c>
      <c r="F48">
        <v>1571767253.5</v>
      </c>
      <c r="G48">
        <f t="shared" si="43"/>
        <v>2.7139594327902608E-3</v>
      </c>
      <c r="H48">
        <f t="shared" si="44"/>
        <v>19.257414530766631</v>
      </c>
      <c r="I48">
        <f t="shared" si="45"/>
        <v>395.58083514671233</v>
      </c>
      <c r="J48">
        <f t="shared" si="46"/>
        <v>248.95028580270812</v>
      </c>
      <c r="K48">
        <f t="shared" si="47"/>
        <v>24.481006753775823</v>
      </c>
      <c r="L48">
        <f t="shared" si="48"/>
        <v>38.900204776489545</v>
      </c>
      <c r="M48">
        <f t="shared" si="49"/>
        <v>0.23040680482555184</v>
      </c>
      <c r="N48">
        <f t="shared" si="50"/>
        <v>2.2353302219482374</v>
      </c>
      <c r="O48">
        <f t="shared" si="51"/>
        <v>0.21797914191702725</v>
      </c>
      <c r="P48">
        <f t="shared" si="52"/>
        <v>0.13729765235516805</v>
      </c>
      <c r="Q48">
        <f t="shared" si="53"/>
        <v>188.08779721397829</v>
      </c>
      <c r="R48">
        <f t="shared" si="54"/>
        <v>24.95061286137463</v>
      </c>
      <c r="S48">
        <f t="shared" si="55"/>
        <v>24.985957142857099</v>
      </c>
      <c r="T48">
        <f t="shared" si="56"/>
        <v>3.1770164663706209</v>
      </c>
      <c r="U48">
        <f t="shared" si="57"/>
        <v>64.576853968419314</v>
      </c>
      <c r="V48">
        <f t="shared" si="58"/>
        <v>1.9848016831726079</v>
      </c>
      <c r="W48">
        <f t="shared" si="59"/>
        <v>3.073549671749658</v>
      </c>
      <c r="X48">
        <f t="shared" si="60"/>
        <v>1.192214783198013</v>
      </c>
      <c r="Y48">
        <f t="shared" si="61"/>
        <v>-119.68561098605051</v>
      </c>
      <c r="Z48">
        <f t="shared" si="62"/>
        <v>-66.779230250542554</v>
      </c>
      <c r="AA48">
        <f t="shared" si="63"/>
        <v>-6.300669731068183</v>
      </c>
      <c r="AB48">
        <f t="shared" si="64"/>
        <v>-4.6777137536829514</v>
      </c>
      <c r="AC48">
        <v>-4.0789973048922699E-2</v>
      </c>
      <c r="AD48">
        <v>4.57903181453157E-2</v>
      </c>
      <c r="AE48">
        <v>3.4290273428375602</v>
      </c>
      <c r="AF48">
        <v>4</v>
      </c>
      <c r="AG48">
        <v>1</v>
      </c>
      <c r="AH48">
        <f t="shared" si="65"/>
        <v>1.0001525205380333</v>
      </c>
      <c r="AI48">
        <f t="shared" si="66"/>
        <v>1.5252053803327392E-2</v>
      </c>
      <c r="AJ48">
        <f t="shared" si="67"/>
        <v>52459.952393840707</v>
      </c>
      <c r="AK48" t="s">
        <v>245</v>
      </c>
      <c r="AL48">
        <v>613.87615384615401</v>
      </c>
      <c r="AM48">
        <v>2863.41</v>
      </c>
      <c r="AN48">
        <f t="shared" si="68"/>
        <v>2249.5338461538458</v>
      </c>
      <c r="AO48">
        <f t="shared" si="69"/>
        <v>0.78561360271628788</v>
      </c>
      <c r="AP48">
        <v>-2.6002066171693601</v>
      </c>
      <c r="AQ48" t="s">
        <v>361</v>
      </c>
      <c r="AR48">
        <v>847.15980769230805</v>
      </c>
      <c r="AS48">
        <v>1592.05</v>
      </c>
      <c r="AT48">
        <f t="shared" si="70"/>
        <v>0.46788115467962188</v>
      </c>
      <c r="AU48">
        <v>0.5</v>
      </c>
      <c r="AV48">
        <f t="shared" si="71"/>
        <v>854.99782569132026</v>
      </c>
      <c r="AW48">
        <f t="shared" si="72"/>
        <v>19.257414530766631</v>
      </c>
      <c r="AX48">
        <f t="shared" si="73"/>
        <v>200.01868496651051</v>
      </c>
      <c r="AY48">
        <f t="shared" si="74"/>
        <v>1</v>
      </c>
      <c r="AZ48">
        <f t="shared" si="75"/>
        <v>2.5564534190788978E-2</v>
      </c>
      <c r="BA48">
        <f t="shared" si="76"/>
        <v>0.79856788417449198</v>
      </c>
      <c r="BB48" t="s">
        <v>243</v>
      </c>
      <c r="BC48">
        <v>0</v>
      </c>
      <c r="BD48">
        <f t="shared" si="77"/>
        <v>1592.05</v>
      </c>
      <c r="BE48">
        <f t="shared" si="78"/>
        <v>0.46788115467962182</v>
      </c>
      <c r="BF48">
        <f t="shared" si="79"/>
        <v>0.4440020814343737</v>
      </c>
      <c r="BG48">
        <f t="shared" si="80"/>
        <v>0.76151104963251748</v>
      </c>
      <c r="BH48">
        <f t="shared" si="81"/>
        <v>0.56516597968673166</v>
      </c>
      <c r="BI48">
        <v>1008</v>
      </c>
      <c r="BJ48">
        <v>300</v>
      </c>
      <c r="BK48">
        <v>300</v>
      </c>
      <c r="BL48">
        <v>300</v>
      </c>
      <c r="BM48">
        <v>10896.1</v>
      </c>
      <c r="BN48">
        <v>1521.57</v>
      </c>
      <c r="BO48">
        <v>-8.2000000000000007E-3</v>
      </c>
      <c r="BP48">
        <v>2.1116899999999998</v>
      </c>
      <c r="BQ48">
        <f t="shared" si="82"/>
        <v>1000.00547619048</v>
      </c>
      <c r="BR48">
        <f t="shared" si="83"/>
        <v>854.99782569132026</v>
      </c>
      <c r="BS48">
        <f t="shared" si="84"/>
        <v>0.85499314358600698</v>
      </c>
      <c r="BT48">
        <f t="shared" si="85"/>
        <v>0.21998628717201393</v>
      </c>
      <c r="BU48">
        <v>6</v>
      </c>
      <c r="BV48">
        <v>1571767253.5</v>
      </c>
      <c r="BW48">
        <v>395.58085714285698</v>
      </c>
      <c r="BX48">
        <v>419.973428571429</v>
      </c>
      <c r="BY48">
        <v>20.183685714285701</v>
      </c>
      <c r="BZ48">
        <v>16.993309523809501</v>
      </c>
      <c r="CA48">
        <v>500.02276190476198</v>
      </c>
      <c r="CB48">
        <v>98.236904761904796</v>
      </c>
      <c r="CC48">
        <v>0.10002493809523801</v>
      </c>
      <c r="CD48">
        <v>24.431823809523799</v>
      </c>
      <c r="CE48">
        <v>24.985957142857099</v>
      </c>
      <c r="CF48">
        <v>999.9</v>
      </c>
      <c r="CG48">
        <v>0</v>
      </c>
      <c r="CH48">
        <v>0</v>
      </c>
      <c r="CI48">
        <v>10013.243333333299</v>
      </c>
      <c r="CJ48">
        <v>0</v>
      </c>
      <c r="CK48">
        <v>0.27864899999999998</v>
      </c>
      <c r="CL48">
        <v>1000.00547619048</v>
      </c>
      <c r="CM48">
        <v>0.49997804761904802</v>
      </c>
      <c r="CN48">
        <v>0.50002195238095204</v>
      </c>
      <c r="CO48">
        <v>0</v>
      </c>
      <c r="CP48">
        <v>848.56395238095195</v>
      </c>
      <c r="CQ48">
        <v>0.49995400000000001</v>
      </c>
      <c r="CR48">
        <v>7821.2704761904797</v>
      </c>
      <c r="CS48">
        <v>6566.1890476190501</v>
      </c>
      <c r="CT48">
        <v>39.538380952380898</v>
      </c>
      <c r="CU48">
        <v>42.258857142857103</v>
      </c>
      <c r="CV48">
        <v>41.044285714285699</v>
      </c>
      <c r="CW48">
        <v>41.880904761904802</v>
      </c>
      <c r="CX48">
        <v>41.937095238095203</v>
      </c>
      <c r="CY48">
        <v>499.73142857142898</v>
      </c>
      <c r="CZ48">
        <v>499.77428571428601</v>
      </c>
      <c r="DA48">
        <v>0</v>
      </c>
      <c r="DB48">
        <v>242.40000009536701</v>
      </c>
      <c r="DC48">
        <v>847.15980769230805</v>
      </c>
      <c r="DD48">
        <v>45.948410180962597</v>
      </c>
      <c r="DE48">
        <v>385.33196521901499</v>
      </c>
      <c r="DF48">
        <v>7808.9438461538502</v>
      </c>
      <c r="DG48">
        <v>15</v>
      </c>
      <c r="DH48">
        <v>1571767174</v>
      </c>
      <c r="DI48" t="s">
        <v>362</v>
      </c>
      <c r="DJ48">
        <v>35</v>
      </c>
      <c r="DK48">
        <v>1.0369999999999999</v>
      </c>
      <c r="DL48">
        <v>0.16800000000000001</v>
      </c>
      <c r="DM48">
        <v>420</v>
      </c>
      <c r="DN48">
        <v>17</v>
      </c>
      <c r="DO48">
        <v>0.08</v>
      </c>
      <c r="DP48">
        <v>0.02</v>
      </c>
      <c r="DQ48">
        <v>100</v>
      </c>
      <c r="DR48">
        <v>100</v>
      </c>
      <c r="DS48">
        <v>1.0369999999999999</v>
      </c>
      <c r="DT48">
        <v>0.16800000000000001</v>
      </c>
      <c r="DU48">
        <v>2</v>
      </c>
      <c r="DV48">
        <v>567.06500000000005</v>
      </c>
      <c r="DW48">
        <v>612.36199999999997</v>
      </c>
      <c r="DX48">
        <v>21.694099999999999</v>
      </c>
      <c r="DY48">
        <v>29.797499999999999</v>
      </c>
      <c r="DZ48">
        <v>30.0002</v>
      </c>
      <c r="EA48">
        <v>30.1768</v>
      </c>
      <c r="EB48">
        <v>30.2485</v>
      </c>
      <c r="EC48">
        <v>21.5517</v>
      </c>
      <c r="ED48">
        <v>45.533999999999999</v>
      </c>
      <c r="EE48">
        <v>90</v>
      </c>
      <c r="EF48">
        <v>21.696000000000002</v>
      </c>
      <c r="EG48">
        <v>420</v>
      </c>
      <c r="EH48">
        <v>16.9255</v>
      </c>
      <c r="EI48">
        <v>101.616</v>
      </c>
      <c r="EJ48">
        <v>99.993099999999998</v>
      </c>
    </row>
    <row r="49" spans="1:140" ht="15">
      <c r="A49">
        <v>49</v>
      </c>
      <c r="B49">
        <v>1571767950.5</v>
      </c>
      <c r="C49">
        <v>8853.4000000953693</v>
      </c>
      <c r="D49" t="s">
        <v>365</v>
      </c>
      <c r="E49" t="s">
        <v>366</v>
      </c>
      <c r="F49">
        <v>1571767945</v>
      </c>
      <c r="G49">
        <f t="shared" si="43"/>
        <v>1.3311466467474304E-3</v>
      </c>
      <c r="H49">
        <f t="shared" si="44"/>
        <v>2.340516816842646</v>
      </c>
      <c r="I49">
        <f t="shared" si="45"/>
        <v>396.57394969530378</v>
      </c>
      <c r="J49">
        <f t="shared" si="46"/>
        <v>354.18336261774721</v>
      </c>
      <c r="K49">
        <f t="shared" si="47"/>
        <v>34.824031993024747</v>
      </c>
      <c r="L49">
        <f t="shared" si="48"/>
        <v>38.991961140462251</v>
      </c>
      <c r="M49">
        <f t="shared" si="49"/>
        <v>0.10969987829426811</v>
      </c>
      <c r="N49">
        <f t="shared" si="50"/>
        <v>2.2347273875665898</v>
      </c>
      <c r="O49">
        <f t="shared" si="51"/>
        <v>0.10679367265226439</v>
      </c>
      <c r="P49">
        <f t="shared" si="52"/>
        <v>6.7000743609651275E-2</v>
      </c>
      <c r="Q49">
        <f t="shared" si="53"/>
        <v>18.794937683274039</v>
      </c>
      <c r="R49">
        <f t="shared" si="54"/>
        <v>25.306438452759814</v>
      </c>
      <c r="S49">
        <f t="shared" si="55"/>
        <v>25.008680952380999</v>
      </c>
      <c r="T49">
        <f t="shared" si="56"/>
        <v>3.1813236058619756</v>
      </c>
      <c r="U49">
        <f t="shared" si="57"/>
        <v>60.29782616619589</v>
      </c>
      <c r="V49">
        <f t="shared" si="58"/>
        <v>1.9879897849188795</v>
      </c>
      <c r="W49">
        <f t="shared" si="59"/>
        <v>3.2969510035726368</v>
      </c>
      <c r="X49">
        <f t="shared" si="60"/>
        <v>1.1933338209430961</v>
      </c>
      <c r="Y49">
        <f t="shared" si="61"/>
        <v>-58.703567121561683</v>
      </c>
      <c r="Z49">
        <f t="shared" si="62"/>
        <v>72.311843183398736</v>
      </c>
      <c r="AA49">
        <f t="shared" si="63"/>
        <v>6.86585535628718</v>
      </c>
      <c r="AB49">
        <f t="shared" si="64"/>
        <v>39.269069101398273</v>
      </c>
      <c r="AC49">
        <v>-4.0773840646894398E-2</v>
      </c>
      <c r="AD49">
        <v>4.5772208110762998E-2</v>
      </c>
      <c r="AE49">
        <v>3.4279524021902099</v>
      </c>
      <c r="AF49">
        <v>6</v>
      </c>
      <c r="AG49">
        <v>1</v>
      </c>
      <c r="AH49">
        <f t="shared" si="65"/>
        <v>1.0002297925078216</v>
      </c>
      <c r="AI49">
        <f t="shared" si="66"/>
        <v>2.2979250782162453E-2</v>
      </c>
      <c r="AJ49">
        <f t="shared" si="67"/>
        <v>52233.02371290655</v>
      </c>
      <c r="AK49" t="s">
        <v>245</v>
      </c>
      <c r="AL49">
        <v>613.87615384615401</v>
      </c>
      <c r="AM49">
        <v>2863.41</v>
      </c>
      <c r="AN49">
        <f t="shared" si="68"/>
        <v>2249.5338461538458</v>
      </c>
      <c r="AO49">
        <f t="shared" si="69"/>
        <v>0.78561360271628788</v>
      </c>
      <c r="AP49">
        <v>-2.6002066171693601</v>
      </c>
      <c r="AQ49" t="s">
        <v>367</v>
      </c>
      <c r="AR49">
        <v>878.37919230769205</v>
      </c>
      <c r="AS49">
        <v>2643.96</v>
      </c>
      <c r="AT49">
        <f t="shared" si="70"/>
        <v>0.66777894056351372</v>
      </c>
      <c r="AU49">
        <v>0.5</v>
      </c>
      <c r="AV49">
        <f t="shared" si="71"/>
        <v>85.487988999695858</v>
      </c>
      <c r="AW49">
        <f t="shared" si="72"/>
        <v>2.340516816842646</v>
      </c>
      <c r="AX49">
        <f t="shared" si="73"/>
        <v>28.543539362561109</v>
      </c>
      <c r="AY49">
        <f t="shared" si="74"/>
        <v>1</v>
      </c>
      <c r="AZ49">
        <f t="shared" si="75"/>
        <v>5.7794357918860201E-2</v>
      </c>
      <c r="BA49">
        <f t="shared" si="76"/>
        <v>8.3000499251123239E-2</v>
      </c>
      <c r="BB49" t="s">
        <v>243</v>
      </c>
      <c r="BC49">
        <v>0</v>
      </c>
      <c r="BD49">
        <f t="shared" si="77"/>
        <v>2643.96</v>
      </c>
      <c r="BE49">
        <f t="shared" si="78"/>
        <v>0.66777894056351383</v>
      </c>
      <c r="BF49">
        <f t="shared" si="79"/>
        <v>7.6639391494756195E-2</v>
      </c>
      <c r="BG49">
        <f t="shared" si="80"/>
        <v>0.86970831822406758</v>
      </c>
      <c r="BH49">
        <f t="shared" si="81"/>
        <v>9.7553544426640118E-2</v>
      </c>
      <c r="BI49">
        <v>1009</v>
      </c>
      <c r="BJ49">
        <v>300</v>
      </c>
      <c r="BK49">
        <v>300</v>
      </c>
      <c r="BL49">
        <v>300</v>
      </c>
      <c r="BM49">
        <v>10469.299999999999</v>
      </c>
      <c r="BN49">
        <v>2632.7</v>
      </c>
      <c r="BO49">
        <v>-8.6106499999999992E-3</v>
      </c>
      <c r="BP49">
        <v>45.1768</v>
      </c>
      <c r="BQ49">
        <f t="shared" si="82"/>
        <v>99.994447619047605</v>
      </c>
      <c r="BR49">
        <f t="shared" si="83"/>
        <v>85.487988999695858</v>
      </c>
      <c r="BS49">
        <f t="shared" si="84"/>
        <v>0.85492735882078652</v>
      </c>
      <c r="BT49">
        <f t="shared" si="85"/>
        <v>0.21985471764157308</v>
      </c>
      <c r="BU49">
        <v>6</v>
      </c>
      <c r="BV49">
        <v>1571767945</v>
      </c>
      <c r="BW49">
        <v>396.57395238095199</v>
      </c>
      <c r="BX49">
        <v>400.01528571428599</v>
      </c>
      <c r="BY49">
        <v>20.219166666666698</v>
      </c>
      <c r="BZ49">
        <v>18.654509523809502</v>
      </c>
      <c r="CA49">
        <v>500.01733333333402</v>
      </c>
      <c r="CB49">
        <v>98.2220333333333</v>
      </c>
      <c r="CC49">
        <v>0.10001018571428601</v>
      </c>
      <c r="CD49">
        <v>25.608885714285702</v>
      </c>
      <c r="CE49">
        <v>25.008680952380999</v>
      </c>
      <c r="CF49">
        <v>999.9</v>
      </c>
      <c r="CG49">
        <v>0</v>
      </c>
      <c r="CH49">
        <v>0</v>
      </c>
      <c r="CI49">
        <v>10010.798571428601</v>
      </c>
      <c r="CJ49">
        <v>0</v>
      </c>
      <c r="CK49">
        <v>0.27864899999999998</v>
      </c>
      <c r="CL49">
        <v>99.994447619047605</v>
      </c>
      <c r="CM49">
        <v>0.49992742857142902</v>
      </c>
      <c r="CN49">
        <v>0.50007257142857098</v>
      </c>
      <c r="CO49">
        <v>0</v>
      </c>
      <c r="CP49">
        <v>878.11847619047603</v>
      </c>
      <c r="CQ49">
        <v>0.49995400000000001</v>
      </c>
      <c r="CR49">
        <v>918.21571428571394</v>
      </c>
      <c r="CS49">
        <v>653.61185714285705</v>
      </c>
      <c r="CT49">
        <v>36.904523809523802</v>
      </c>
      <c r="CU49">
        <v>41.08</v>
      </c>
      <c r="CV49">
        <v>39.1486190476191</v>
      </c>
      <c r="CW49">
        <v>40.984999999999999</v>
      </c>
      <c r="CX49">
        <v>40.067999999999998</v>
      </c>
      <c r="CY49">
        <v>49.738571428571397</v>
      </c>
      <c r="CZ49">
        <v>49.7542857142857</v>
      </c>
      <c r="DA49">
        <v>0</v>
      </c>
      <c r="DB49">
        <v>691</v>
      </c>
      <c r="DC49">
        <v>878.37919230769205</v>
      </c>
      <c r="DD49">
        <v>-8.2918632563476002</v>
      </c>
      <c r="DE49">
        <v>-10.1501880977252</v>
      </c>
      <c r="DF49">
        <v>918.49688461538403</v>
      </c>
      <c r="DG49">
        <v>15</v>
      </c>
      <c r="DH49">
        <v>1571767917</v>
      </c>
      <c r="DI49" t="s">
        <v>368</v>
      </c>
      <c r="DJ49">
        <v>36</v>
      </c>
      <c r="DK49">
        <v>1.0680000000000001</v>
      </c>
      <c r="DL49">
        <v>0.154</v>
      </c>
      <c r="DM49">
        <v>400</v>
      </c>
      <c r="DN49">
        <v>18</v>
      </c>
      <c r="DO49">
        <v>0.18</v>
      </c>
      <c r="DP49">
        <v>0.05</v>
      </c>
      <c r="DQ49">
        <v>100</v>
      </c>
      <c r="DR49">
        <v>100</v>
      </c>
      <c r="DS49">
        <v>1.0680000000000001</v>
      </c>
      <c r="DT49">
        <v>0.154</v>
      </c>
      <c r="DU49">
        <v>2</v>
      </c>
      <c r="DV49">
        <v>565.32600000000002</v>
      </c>
      <c r="DW49">
        <v>611.35699999999997</v>
      </c>
      <c r="DX49">
        <v>23.820699999999999</v>
      </c>
      <c r="DY49">
        <v>30.1053</v>
      </c>
      <c r="DZ49">
        <v>30</v>
      </c>
      <c r="EA49">
        <v>30.448</v>
      </c>
      <c r="EB49">
        <v>30.510400000000001</v>
      </c>
      <c r="EC49">
        <v>20.742699999999999</v>
      </c>
      <c r="ED49">
        <v>39.7729</v>
      </c>
      <c r="EE49">
        <v>90</v>
      </c>
      <c r="EF49">
        <v>23.820900000000002</v>
      </c>
      <c r="EG49">
        <v>400</v>
      </c>
      <c r="EH49">
        <v>18.629000000000001</v>
      </c>
      <c r="EI49">
        <v>101.56699999999999</v>
      </c>
      <c r="EJ49">
        <v>99.960999999999999</v>
      </c>
    </row>
    <row r="50" spans="1:140" s="2" customFormat="1">
      <c r="A50" s="2">
        <v>50</v>
      </c>
      <c r="B50" s="2">
        <v>1571768057</v>
      </c>
      <c r="C50" s="2">
        <v>8959.9000000953693</v>
      </c>
      <c r="D50" s="2" t="s">
        <v>369</v>
      </c>
      <c r="E50" s="2" t="s">
        <v>370</v>
      </c>
      <c r="F50" s="2">
        <v>1571768051.5</v>
      </c>
      <c r="G50" s="2">
        <f t="shared" si="43"/>
        <v>1.0016961916317439E-3</v>
      </c>
      <c r="H50" s="2">
        <f t="shared" si="44"/>
        <v>-1.1263541498661374</v>
      </c>
      <c r="I50" s="2">
        <f t="shared" si="45"/>
        <v>51.279544153310837</v>
      </c>
      <c r="J50" s="2">
        <f t="shared" si="46"/>
        <v>72.067465899641562</v>
      </c>
      <c r="K50" s="2">
        <f t="shared" si="47"/>
        <v>7.0858675775177362</v>
      </c>
      <c r="L50" s="2">
        <f t="shared" si="48"/>
        <v>5.0419430566885204</v>
      </c>
      <c r="M50" s="2">
        <f t="shared" si="49"/>
        <v>8.3392178816482962E-2</v>
      </c>
      <c r="N50" s="2">
        <f t="shared" si="50"/>
        <v>2.2321595160330254</v>
      </c>
      <c r="O50" s="2">
        <f t="shared" si="51"/>
        <v>8.1699261272597731E-2</v>
      </c>
      <c r="P50" s="2">
        <f t="shared" si="52"/>
        <v>5.1211277767314232E-2</v>
      </c>
      <c r="Q50" s="3">
        <f t="shared" si="53"/>
        <v>18.795697463758799</v>
      </c>
      <c r="R50" s="2">
        <f t="shared" si="54"/>
        <v>25.286974196378342</v>
      </c>
      <c r="S50" s="2">
        <f t="shared" si="55"/>
        <v>24.946190476190498</v>
      </c>
      <c r="T50" s="2">
        <f t="shared" si="56"/>
        <v>3.1694912333025766</v>
      </c>
      <c r="U50" s="2">
        <f t="shared" si="57"/>
        <v>60.99664492307717</v>
      </c>
      <c r="V50" s="2">
        <f t="shared" si="58"/>
        <v>1.9956431294675991</v>
      </c>
      <c r="W50" s="2">
        <f t="shared" si="59"/>
        <v>3.2717260629405165</v>
      </c>
      <c r="X50" s="2">
        <f t="shared" si="60"/>
        <v>1.1738481038349775</v>
      </c>
      <c r="Y50" s="2">
        <f t="shared" si="61"/>
        <v>-44.174802050959912</v>
      </c>
      <c r="Z50" s="2">
        <f t="shared" si="62"/>
        <v>64.182577472114218</v>
      </c>
      <c r="AA50" s="2">
        <f t="shared" si="63"/>
        <v>6.0951246743724496</v>
      </c>
      <c r="AB50" s="2">
        <f t="shared" si="64"/>
        <v>44.898597559285555</v>
      </c>
      <c r="AC50" s="2">
        <v>-4.0705165255674698E-2</v>
      </c>
      <c r="AD50" s="2">
        <v>4.5695113967824101E-2</v>
      </c>
      <c r="AE50" s="2">
        <v>3.4233747814303701</v>
      </c>
      <c r="AF50" s="2">
        <v>6</v>
      </c>
      <c r="AG50" s="2">
        <v>1</v>
      </c>
      <c r="AH50" s="2">
        <f t="shared" si="65"/>
        <v>1.0002300646137439</v>
      </c>
      <c r="AI50" s="2">
        <f t="shared" si="66"/>
        <v>2.3006461374386333E-2</v>
      </c>
      <c r="AJ50" s="2">
        <f t="shared" si="67"/>
        <v>52171.259977968111</v>
      </c>
      <c r="AK50" s="2" t="s">
        <v>243</v>
      </c>
      <c r="AL50" s="2">
        <v>0</v>
      </c>
      <c r="AM50" s="2">
        <v>0</v>
      </c>
      <c r="AN50" s="2">
        <f t="shared" si="68"/>
        <v>0</v>
      </c>
      <c r="AO50" s="2" t="e">
        <f t="shared" si="69"/>
        <v>#DIV/0!</v>
      </c>
      <c r="AP50" s="2">
        <v>0</v>
      </c>
      <c r="AQ50" s="2" t="s">
        <v>243</v>
      </c>
      <c r="AR50" s="2">
        <v>0</v>
      </c>
      <c r="AS50" s="2">
        <v>0</v>
      </c>
      <c r="AT50" s="2" t="e">
        <f t="shared" si="70"/>
        <v>#DIV/0!</v>
      </c>
      <c r="AU50" s="2">
        <v>0.5</v>
      </c>
      <c r="AV50" s="2">
        <f t="shared" si="71"/>
        <v>85.493162344027425</v>
      </c>
      <c r="AW50" s="2">
        <f t="shared" si="72"/>
        <v>-1.1263541498661374</v>
      </c>
      <c r="AX50" s="2" t="e">
        <f t="shared" si="73"/>
        <v>#DIV/0!</v>
      </c>
      <c r="AY50" s="2" t="e">
        <f t="shared" si="74"/>
        <v>#DIV/0!</v>
      </c>
      <c r="AZ50" s="2">
        <f t="shared" si="75"/>
        <v>-1.3174786368688171E-2</v>
      </c>
      <c r="BA50" s="2" t="e">
        <f t="shared" si="76"/>
        <v>#DIV/0!</v>
      </c>
      <c r="BB50" s="2" t="s">
        <v>243</v>
      </c>
      <c r="BC50" s="2">
        <v>0</v>
      </c>
      <c r="BD50" s="2">
        <f t="shared" si="77"/>
        <v>0</v>
      </c>
      <c r="BE50" s="2" t="e">
        <f t="shared" si="78"/>
        <v>#DIV/0!</v>
      </c>
      <c r="BF50" s="2" t="e">
        <f t="shared" si="79"/>
        <v>#DIV/0!</v>
      </c>
      <c r="BG50" s="2" t="e">
        <f t="shared" si="80"/>
        <v>#DIV/0!</v>
      </c>
      <c r="BH50" s="2" t="e">
        <f t="shared" si="81"/>
        <v>#DIV/0!</v>
      </c>
      <c r="BI50" s="2">
        <v>1009</v>
      </c>
      <c r="BJ50" s="2">
        <v>300</v>
      </c>
      <c r="BK50" s="2">
        <v>300</v>
      </c>
      <c r="BL50" s="2">
        <v>300</v>
      </c>
      <c r="BM50" s="2">
        <v>10469.299999999999</v>
      </c>
      <c r="BN50" s="2">
        <v>2632.7</v>
      </c>
      <c r="BO50" s="2">
        <v>-8.6106499999999992E-3</v>
      </c>
      <c r="BP50" s="2">
        <v>45.1768</v>
      </c>
      <c r="BQ50" s="2">
        <f t="shared" si="82"/>
        <v>100.000757142857</v>
      </c>
      <c r="BR50" s="2">
        <f t="shared" si="83"/>
        <v>85.493162344027425</v>
      </c>
      <c r="BS50" s="2">
        <f t="shared" si="84"/>
        <v>0.85492515043556505</v>
      </c>
      <c r="BT50" s="2">
        <f t="shared" si="85"/>
        <v>0.21985030087113011</v>
      </c>
      <c r="BU50" s="2">
        <v>6</v>
      </c>
      <c r="BV50" s="2">
        <v>1571768051.5</v>
      </c>
      <c r="BW50" s="2">
        <v>51.2795428571429</v>
      </c>
      <c r="BX50" s="2">
        <v>49.989852380952399</v>
      </c>
      <c r="BY50" s="2">
        <v>20.2968714285714</v>
      </c>
      <c r="BZ50" s="2">
        <v>19.119495238095201</v>
      </c>
      <c r="CA50" s="2">
        <v>499.99371428571402</v>
      </c>
      <c r="CB50" s="2">
        <v>98.222714285714304</v>
      </c>
      <c r="CC50" s="2">
        <v>9.99822190476191E-2</v>
      </c>
      <c r="CD50" s="2">
        <v>25.479533333333301</v>
      </c>
      <c r="CE50" s="2">
        <v>24.946190476190498</v>
      </c>
      <c r="CF50" s="2">
        <v>999.9</v>
      </c>
      <c r="CG50" s="2">
        <v>0</v>
      </c>
      <c r="CH50" s="2">
        <v>0</v>
      </c>
      <c r="CI50" s="2">
        <v>9993.8680952380892</v>
      </c>
      <c r="CJ50" s="2">
        <v>0</v>
      </c>
      <c r="CK50" s="2">
        <v>0.27864899999999998</v>
      </c>
      <c r="CL50" s="2">
        <v>100.000757142857</v>
      </c>
      <c r="CM50" s="2">
        <v>0.49999333333333301</v>
      </c>
      <c r="CN50" s="2">
        <v>0.50000666666666704</v>
      </c>
      <c r="CO50" s="2">
        <v>0</v>
      </c>
      <c r="CP50" s="2">
        <v>940.282380952381</v>
      </c>
      <c r="CQ50" s="2">
        <v>0.49995400000000001</v>
      </c>
      <c r="CR50" s="2">
        <v>977.29361904761902</v>
      </c>
      <c r="CS50" s="2">
        <v>653.66804761904802</v>
      </c>
      <c r="CT50" s="2">
        <v>36.725999999999999</v>
      </c>
      <c r="CU50" s="2">
        <v>40.880904761904802</v>
      </c>
      <c r="CV50" s="2">
        <v>38.943095238095196</v>
      </c>
      <c r="CW50" s="2">
        <v>40.782476190476203</v>
      </c>
      <c r="CX50" s="2">
        <v>39.913380952380997</v>
      </c>
      <c r="CY50" s="2">
        <v>49.75</v>
      </c>
      <c r="CZ50" s="2">
        <v>49.750952380952398</v>
      </c>
      <c r="DA50" s="2">
        <v>0</v>
      </c>
      <c r="DB50" s="2">
        <v>106.200000047684</v>
      </c>
      <c r="DC50" s="2">
        <v>939.65253846153803</v>
      </c>
      <c r="DD50" s="2">
        <v>20.899829087687099</v>
      </c>
      <c r="DE50" s="2">
        <v>20.3540855087384</v>
      </c>
      <c r="DF50" s="2">
        <v>976.79088461538504</v>
      </c>
      <c r="DG50" s="2">
        <v>15</v>
      </c>
      <c r="DH50" s="2">
        <v>1571768036.5</v>
      </c>
      <c r="DI50" s="2" t="s">
        <v>371</v>
      </c>
      <c r="DJ50" s="2">
        <v>37</v>
      </c>
      <c r="DK50" s="2">
        <v>0.58299999999999996</v>
      </c>
      <c r="DL50" s="2">
        <v>0.14599999999999999</v>
      </c>
      <c r="DM50" s="2">
        <v>50</v>
      </c>
      <c r="DN50" s="2">
        <v>19</v>
      </c>
      <c r="DO50" s="2">
        <v>0.21</v>
      </c>
      <c r="DP50" s="2">
        <v>0.08</v>
      </c>
      <c r="DQ50" s="2">
        <v>100</v>
      </c>
      <c r="DR50" s="2">
        <v>100</v>
      </c>
      <c r="DS50" s="2">
        <v>0.58299999999999996</v>
      </c>
      <c r="DT50" s="2">
        <v>0.14599999999999999</v>
      </c>
      <c r="DU50" s="2">
        <v>2</v>
      </c>
      <c r="DV50" s="2">
        <v>565.08600000000001</v>
      </c>
      <c r="DW50" s="2">
        <v>610.71699999999998</v>
      </c>
      <c r="DX50" s="2">
        <v>23.968599999999999</v>
      </c>
      <c r="DY50" s="2">
        <v>30.071400000000001</v>
      </c>
      <c r="DZ50" s="2">
        <v>30</v>
      </c>
      <c r="EA50" s="2">
        <v>30.442699999999999</v>
      </c>
      <c r="EB50" s="2">
        <v>30.5078</v>
      </c>
      <c r="EC50" s="2">
        <v>5.3403600000000004</v>
      </c>
      <c r="ED50" s="2">
        <v>38.984900000000003</v>
      </c>
      <c r="EE50" s="2">
        <v>90</v>
      </c>
      <c r="EF50" s="2">
        <v>23.978000000000002</v>
      </c>
      <c r="EG50" s="2">
        <v>50</v>
      </c>
      <c r="EH50" s="2">
        <v>18.771999999999998</v>
      </c>
      <c r="EI50" s="2">
        <v>101.563</v>
      </c>
      <c r="EJ50" s="2">
        <v>99.966399999999993</v>
      </c>
    </row>
    <row r="51" spans="1:140">
      <c r="A51">
        <v>51</v>
      </c>
      <c r="B51">
        <v>1571768147.5</v>
      </c>
      <c r="C51">
        <v>9050.4000000953693</v>
      </c>
      <c r="D51" t="s">
        <v>372</v>
      </c>
      <c r="E51" t="s">
        <v>373</v>
      </c>
      <c r="F51">
        <v>1571768142</v>
      </c>
      <c r="G51">
        <f t="shared" si="43"/>
        <v>1.0533436924901405E-3</v>
      </c>
      <c r="H51" s="2">
        <f t="shared" si="44"/>
        <v>-0.18586181037295019</v>
      </c>
      <c r="I51">
        <f t="shared" si="45"/>
        <v>100.09704783226366</v>
      </c>
      <c r="J51">
        <f t="shared" si="46"/>
        <v>101.61342131931907</v>
      </c>
      <c r="K51" s="2">
        <f t="shared" si="47"/>
        <v>9.990890330596006</v>
      </c>
      <c r="L51">
        <f t="shared" si="48"/>
        <v>9.841796628084154</v>
      </c>
      <c r="M51">
        <f t="shared" si="49"/>
        <v>8.5545505417137568E-2</v>
      </c>
      <c r="N51">
        <f t="shared" si="50"/>
        <v>2.2349396932443439</v>
      </c>
      <c r="O51">
        <f t="shared" si="51"/>
        <v>8.3767202127399423E-2</v>
      </c>
      <c r="P51">
        <f t="shared" si="52"/>
        <v>5.2511195861482673E-2</v>
      </c>
      <c r="Q51" s="1">
        <f t="shared" si="53"/>
        <v>18.796991681537982</v>
      </c>
      <c r="R51">
        <f t="shared" si="54"/>
        <v>25.404746713861329</v>
      </c>
      <c r="S51">
        <f t="shared" si="55"/>
        <v>25.020604761904799</v>
      </c>
      <c r="T51">
        <f t="shared" si="56"/>
        <v>3.1835857213299792</v>
      </c>
      <c r="U51">
        <f t="shared" si="57"/>
        <v>60.026340591424599</v>
      </c>
      <c r="V51">
        <f t="shared" si="58"/>
        <v>1.9796767147150927</v>
      </c>
      <c r="W51">
        <f t="shared" si="59"/>
        <v>3.2980133308308162</v>
      </c>
      <c r="X51">
        <f t="shared" si="60"/>
        <v>1.2039090066148865</v>
      </c>
      <c r="Y51">
        <f t="shared" si="61"/>
        <v>-46.452456838815195</v>
      </c>
      <c r="Z51">
        <f t="shared" si="62"/>
        <v>71.536101336699133</v>
      </c>
      <c r="AA51">
        <f t="shared" si="63"/>
        <v>6.7921475617271341</v>
      </c>
      <c r="AB51">
        <f t="shared" si="64"/>
        <v>50.672783741149054</v>
      </c>
      <c r="AC51">
        <v>-4.0779521701419297E-2</v>
      </c>
      <c r="AD51">
        <v>4.5778585592154801E-2</v>
      </c>
      <c r="AE51">
        <v>3.4283309609425099</v>
      </c>
      <c r="AF51">
        <v>6</v>
      </c>
      <c r="AG51">
        <v>1</v>
      </c>
      <c r="AH51">
        <f t="shared" si="65"/>
        <v>1.0002297659331836</v>
      </c>
      <c r="AI51">
        <f t="shared" si="66"/>
        <v>2.2976593318357885E-2</v>
      </c>
      <c r="AJ51">
        <f t="shared" si="67"/>
        <v>52239.063576071974</v>
      </c>
      <c r="AK51" t="s">
        <v>245</v>
      </c>
      <c r="AL51">
        <v>613.87615384615401</v>
      </c>
      <c r="AM51">
        <v>2863.41</v>
      </c>
      <c r="AN51">
        <f t="shared" si="68"/>
        <v>2249.5338461538458</v>
      </c>
      <c r="AO51">
        <f t="shared" si="69"/>
        <v>0.78561360271628788</v>
      </c>
      <c r="AP51">
        <v>-2.6002066171693601</v>
      </c>
      <c r="AQ51" t="s">
        <v>374</v>
      </c>
      <c r="AR51">
        <v>942.99649999999997</v>
      </c>
      <c r="AS51">
        <v>2715.5</v>
      </c>
      <c r="AT51" s="2">
        <f t="shared" si="70"/>
        <v>0.65273559197201259</v>
      </c>
      <c r="AU51">
        <v>0.5</v>
      </c>
      <c r="AV51">
        <f t="shared" si="71"/>
        <v>85.493328005791469</v>
      </c>
      <c r="AW51">
        <f t="shared" si="72"/>
        <v>-0.18586181037295019</v>
      </c>
      <c r="AX51" s="2">
        <f t="shared" si="73"/>
        <v>27.90226903275887</v>
      </c>
      <c r="AY51">
        <f t="shared" si="74"/>
        <v>1</v>
      </c>
      <c r="AZ51" s="2">
        <f t="shared" si="75"/>
        <v>2.824015467771775E-2</v>
      </c>
      <c r="BA51">
        <f t="shared" si="76"/>
        <v>5.446879027803346E-2</v>
      </c>
      <c r="BB51" t="s">
        <v>243</v>
      </c>
      <c r="BC51">
        <v>0</v>
      </c>
      <c r="BD51">
        <f t="shared" si="77"/>
        <v>2715.5</v>
      </c>
      <c r="BE51">
        <f t="shared" si="78"/>
        <v>0.65273559197201259</v>
      </c>
      <c r="BF51">
        <f t="shared" si="79"/>
        <v>5.1655194331234389E-2</v>
      </c>
      <c r="BG51">
        <f t="shared" si="80"/>
        <v>0.84339712039518167</v>
      </c>
      <c r="BH51">
        <f t="shared" si="81"/>
        <v>6.5751400119135744E-2</v>
      </c>
      <c r="BI51">
        <v>1010</v>
      </c>
      <c r="BJ51">
        <v>300</v>
      </c>
      <c r="BK51">
        <v>300</v>
      </c>
      <c r="BL51">
        <v>300</v>
      </c>
      <c r="BM51">
        <v>10470.9</v>
      </c>
      <c r="BN51">
        <v>2715.5</v>
      </c>
      <c r="BO51">
        <v>-8.6114899999999994E-3</v>
      </c>
      <c r="BP51">
        <v>59.539299999999997</v>
      </c>
      <c r="BQ51" s="2">
        <f t="shared" si="82"/>
        <v>100.00009047619</v>
      </c>
      <c r="BR51">
        <f t="shared" si="83"/>
        <v>85.493328005791469</v>
      </c>
      <c r="BS51">
        <f t="shared" si="84"/>
        <v>0.8549325065475557</v>
      </c>
      <c r="BT51">
        <f t="shared" si="85"/>
        <v>0.21986501309511125</v>
      </c>
      <c r="BU51">
        <v>6</v>
      </c>
      <c r="BV51">
        <v>1571768142</v>
      </c>
      <c r="BW51">
        <v>100.097047619048</v>
      </c>
      <c r="BX51">
        <v>100.00059047619</v>
      </c>
      <c r="BY51">
        <v>20.1345142857143</v>
      </c>
      <c r="BZ51">
        <v>18.896266666666701</v>
      </c>
      <c r="CA51">
        <v>500.009761904762</v>
      </c>
      <c r="CB51">
        <v>98.222552380952393</v>
      </c>
      <c r="CC51">
        <v>9.9994E-2</v>
      </c>
      <c r="CD51">
        <v>25.6143142857143</v>
      </c>
      <c r="CE51">
        <v>25.020604761904799</v>
      </c>
      <c r="CF51">
        <v>999.9</v>
      </c>
      <c r="CG51">
        <v>0</v>
      </c>
      <c r="CH51">
        <v>0</v>
      </c>
      <c r="CI51">
        <v>10012.1404761905</v>
      </c>
      <c r="CJ51">
        <v>0</v>
      </c>
      <c r="CK51">
        <v>0.27864899999999998</v>
      </c>
      <c r="CL51">
        <v>100.00009047619</v>
      </c>
      <c r="CM51">
        <v>0.49974780952380898</v>
      </c>
      <c r="CN51">
        <v>0.50025219047619096</v>
      </c>
      <c r="CO51">
        <v>0</v>
      </c>
      <c r="CP51">
        <v>943.09509523809504</v>
      </c>
      <c r="CQ51">
        <v>0.49995400000000001</v>
      </c>
      <c r="CR51">
        <v>981.27333333333297</v>
      </c>
      <c r="CS51">
        <v>653.60852380952394</v>
      </c>
      <c r="CT51">
        <v>36.532476190476203</v>
      </c>
      <c r="CU51">
        <v>40.704999999999998</v>
      </c>
      <c r="CV51">
        <v>38.749904761904801</v>
      </c>
      <c r="CW51">
        <v>40.625</v>
      </c>
      <c r="CX51">
        <v>39.734999999999999</v>
      </c>
      <c r="CY51">
        <v>49.724761904761898</v>
      </c>
      <c r="CZ51">
        <v>49.774761904761903</v>
      </c>
      <c r="DA51">
        <v>0</v>
      </c>
      <c r="DB51">
        <v>196.200000047684</v>
      </c>
      <c r="DC51">
        <v>942.99649999999997</v>
      </c>
      <c r="DD51">
        <v>2.3531965785879798</v>
      </c>
      <c r="DE51">
        <v>6.7569915856474996</v>
      </c>
      <c r="DF51">
        <v>981.24123076923104</v>
      </c>
      <c r="DG51">
        <v>15</v>
      </c>
      <c r="DH51">
        <v>1571768125</v>
      </c>
      <c r="DI51" t="s">
        <v>375</v>
      </c>
      <c r="DJ51">
        <v>38</v>
      </c>
      <c r="DK51">
        <v>0.64</v>
      </c>
      <c r="DL51">
        <v>0.14599999999999999</v>
      </c>
      <c r="DM51">
        <v>100</v>
      </c>
      <c r="DN51">
        <v>19</v>
      </c>
      <c r="DO51">
        <v>0.23</v>
      </c>
      <c r="DP51">
        <v>0.06</v>
      </c>
      <c r="DQ51">
        <v>100</v>
      </c>
      <c r="DR51">
        <v>100</v>
      </c>
      <c r="DS51">
        <v>0.64</v>
      </c>
      <c r="DT51">
        <v>0.14599999999999999</v>
      </c>
      <c r="DU51">
        <v>2</v>
      </c>
      <c r="DV51">
        <v>565.19799999999998</v>
      </c>
      <c r="DW51">
        <v>611.08399999999995</v>
      </c>
      <c r="DX51">
        <v>24.0199</v>
      </c>
      <c r="DY51">
        <v>30.0321</v>
      </c>
      <c r="DZ51">
        <v>29.9999</v>
      </c>
      <c r="EA51">
        <v>30.423300000000001</v>
      </c>
      <c r="EB51">
        <v>30.4922</v>
      </c>
      <c r="EC51">
        <v>7.6524299999999998</v>
      </c>
      <c r="ED51">
        <v>38.981699999999996</v>
      </c>
      <c r="EE51">
        <v>90</v>
      </c>
      <c r="EF51">
        <v>24.0596</v>
      </c>
      <c r="EG51">
        <v>100</v>
      </c>
      <c r="EH51">
        <v>18.761600000000001</v>
      </c>
      <c r="EI51">
        <v>101.56699999999999</v>
      </c>
      <c r="EJ51">
        <v>99.970500000000001</v>
      </c>
    </row>
    <row r="52" spans="1:140">
      <c r="A52">
        <v>52</v>
      </c>
      <c r="B52">
        <v>1571768248</v>
      </c>
      <c r="C52">
        <v>9150.9000000953693</v>
      </c>
      <c r="D52" t="s">
        <v>376</v>
      </c>
      <c r="E52" t="s">
        <v>377</v>
      </c>
      <c r="F52">
        <v>1571768242.5</v>
      </c>
      <c r="G52">
        <f t="shared" si="43"/>
        <v>1.2909002916556308E-3</v>
      </c>
      <c r="H52" s="2">
        <f t="shared" si="44"/>
        <v>1.1760963118666083</v>
      </c>
      <c r="I52">
        <f t="shared" si="45"/>
        <v>198.29395102861059</v>
      </c>
      <c r="J52">
        <f t="shared" si="46"/>
        <v>176.66616194443537</v>
      </c>
      <c r="K52" s="2">
        <f t="shared" si="47"/>
        <v>17.368652204974577</v>
      </c>
      <c r="L52">
        <f t="shared" si="48"/>
        <v>19.49495382624222</v>
      </c>
      <c r="M52">
        <f t="shared" si="49"/>
        <v>0.10730451407680976</v>
      </c>
      <c r="N52">
        <f t="shared" si="50"/>
        <v>2.2328767176034292</v>
      </c>
      <c r="O52">
        <f t="shared" si="51"/>
        <v>0.10451986520083746</v>
      </c>
      <c r="P52">
        <f t="shared" si="52"/>
        <v>6.5569086416803021E-2</v>
      </c>
      <c r="Q52" s="1">
        <f t="shared" si="53"/>
        <v>18.800665378082407</v>
      </c>
      <c r="R52">
        <f t="shared" si="54"/>
        <v>25.257164864487983</v>
      </c>
      <c r="S52">
        <f t="shared" si="55"/>
        <v>24.943123809523801</v>
      </c>
      <c r="T52">
        <f t="shared" si="56"/>
        <v>3.168911561046476</v>
      </c>
      <c r="U52">
        <f t="shared" si="57"/>
        <v>60.476789372382889</v>
      </c>
      <c r="V52">
        <f t="shared" si="58"/>
        <v>1.9865024347857725</v>
      </c>
      <c r="W52">
        <f t="shared" si="59"/>
        <v>3.2847352767918618</v>
      </c>
      <c r="X52">
        <f t="shared" si="60"/>
        <v>1.1824091262607035</v>
      </c>
      <c r="Y52">
        <f t="shared" si="61"/>
        <v>-56.928702862013317</v>
      </c>
      <c r="Z52">
        <f t="shared" si="62"/>
        <v>72.615961474085921</v>
      </c>
      <c r="AA52">
        <f t="shared" si="63"/>
        <v>6.8960018490374093</v>
      </c>
      <c r="AB52">
        <f t="shared" si="64"/>
        <v>41.383925839192422</v>
      </c>
      <c r="AC52">
        <v>-4.0724339122721498E-2</v>
      </c>
      <c r="AD52">
        <v>4.5716638313307099E-2</v>
      </c>
      <c r="AE52">
        <v>3.4246530961415602</v>
      </c>
      <c r="AF52">
        <v>6</v>
      </c>
      <c r="AG52">
        <v>1</v>
      </c>
      <c r="AH52">
        <f t="shared" si="65"/>
        <v>1.0002300130670791</v>
      </c>
      <c r="AI52">
        <f t="shared" si="66"/>
        <v>2.3001306707914893E-2</v>
      </c>
      <c r="AJ52">
        <f t="shared" si="67"/>
        <v>52182.949035110054</v>
      </c>
      <c r="AK52" t="s">
        <v>243</v>
      </c>
      <c r="AL52">
        <v>0</v>
      </c>
      <c r="AM52">
        <v>0</v>
      </c>
      <c r="AN52">
        <f t="shared" si="68"/>
        <v>0</v>
      </c>
      <c r="AO52" t="e">
        <f t="shared" si="69"/>
        <v>#DIV/0!</v>
      </c>
      <c r="AP52">
        <v>0</v>
      </c>
      <c r="AQ52" t="s">
        <v>243</v>
      </c>
      <c r="AR52">
        <v>0</v>
      </c>
      <c r="AS52">
        <v>0</v>
      </c>
      <c r="AT52" s="2" t="e">
        <f t="shared" si="70"/>
        <v>#DIV/0!</v>
      </c>
      <c r="AU52">
        <v>0.5</v>
      </c>
      <c r="AV52">
        <f t="shared" si="71"/>
        <v>85.510692470943766</v>
      </c>
      <c r="AW52">
        <f t="shared" si="72"/>
        <v>1.1760963118666083</v>
      </c>
      <c r="AX52" s="2" t="e">
        <f t="shared" si="73"/>
        <v>#DIV/0!</v>
      </c>
      <c r="AY52" t="e">
        <f t="shared" si="74"/>
        <v>#DIV/0!</v>
      </c>
      <c r="AZ52" s="2">
        <f t="shared" si="75"/>
        <v>1.375379239580175E-2</v>
      </c>
      <c r="BA52" t="e">
        <f t="shared" si="76"/>
        <v>#DIV/0!</v>
      </c>
      <c r="BB52" t="s">
        <v>243</v>
      </c>
      <c r="BC52">
        <v>0</v>
      </c>
      <c r="BD52">
        <f t="shared" si="77"/>
        <v>0</v>
      </c>
      <c r="BE52" t="e">
        <f t="shared" si="78"/>
        <v>#DIV/0!</v>
      </c>
      <c r="BF52" t="e">
        <f t="shared" si="79"/>
        <v>#DIV/0!</v>
      </c>
      <c r="BG52" t="e">
        <f t="shared" si="80"/>
        <v>#DIV/0!</v>
      </c>
      <c r="BH52" t="e">
        <f t="shared" si="81"/>
        <v>#DIV/0!</v>
      </c>
      <c r="BI52">
        <v>1010</v>
      </c>
      <c r="BJ52">
        <v>300</v>
      </c>
      <c r="BK52">
        <v>300</v>
      </c>
      <c r="BL52">
        <v>300</v>
      </c>
      <c r="BM52">
        <v>10470.9</v>
      </c>
      <c r="BN52">
        <v>2715.5</v>
      </c>
      <c r="BO52">
        <v>-8.6114899999999994E-3</v>
      </c>
      <c r="BP52">
        <v>59.539299999999997</v>
      </c>
      <c r="BQ52" s="2">
        <f t="shared" si="82"/>
        <v>100.0205</v>
      </c>
      <c r="BR52">
        <f t="shared" si="83"/>
        <v>85.510692470943766</v>
      </c>
      <c r="BS52">
        <f t="shared" si="84"/>
        <v>0.85493166371837548</v>
      </c>
      <c r="BT52">
        <f t="shared" si="85"/>
        <v>0.21986332743675074</v>
      </c>
      <c r="BU52">
        <v>6</v>
      </c>
      <c r="BV52">
        <v>1571768242.5</v>
      </c>
      <c r="BW52">
        <v>198.29395238095199</v>
      </c>
      <c r="BX52">
        <v>200.01209523809499</v>
      </c>
      <c r="BY52">
        <v>20.2058142857143</v>
      </c>
      <c r="BZ52">
        <v>18.688409523809501</v>
      </c>
      <c r="CA52">
        <v>500.00623809523802</v>
      </c>
      <c r="CB52">
        <v>98.213433333333299</v>
      </c>
      <c r="CC52">
        <v>9.9973228571428596E-2</v>
      </c>
      <c r="CD52">
        <v>25.546352380952399</v>
      </c>
      <c r="CE52">
        <v>24.943123809523801</v>
      </c>
      <c r="CF52">
        <v>999.9</v>
      </c>
      <c r="CG52">
        <v>0</v>
      </c>
      <c r="CH52">
        <v>0</v>
      </c>
      <c r="CI52">
        <v>9999.5204761904806</v>
      </c>
      <c r="CJ52">
        <v>0</v>
      </c>
      <c r="CK52">
        <v>0.27864899999999998</v>
      </c>
      <c r="CL52">
        <v>100.0205</v>
      </c>
      <c r="CM52">
        <v>0.49977342857142898</v>
      </c>
      <c r="CN52">
        <v>0.50022657142857097</v>
      </c>
      <c r="CO52">
        <v>0</v>
      </c>
      <c r="CP52">
        <v>923.015095238095</v>
      </c>
      <c r="CQ52">
        <v>0.49995400000000001</v>
      </c>
      <c r="CR52">
        <v>961.47442857142903</v>
      </c>
      <c r="CS52">
        <v>653.74752380952395</v>
      </c>
      <c r="CT52">
        <v>36.431095238095203</v>
      </c>
      <c r="CU52">
        <v>40.559047619047597</v>
      </c>
      <c r="CV52">
        <v>38.625</v>
      </c>
      <c r="CW52">
        <v>40.5</v>
      </c>
      <c r="CX52">
        <v>39.591999999999999</v>
      </c>
      <c r="CY52">
        <v>49.738095238095198</v>
      </c>
      <c r="CZ52">
        <v>49.782380952380997</v>
      </c>
      <c r="DA52">
        <v>0</v>
      </c>
      <c r="DB52">
        <v>99.800000190734906</v>
      </c>
      <c r="DC52">
        <v>923.48896153846204</v>
      </c>
      <c r="DD52">
        <v>-10.112991457974699</v>
      </c>
      <c r="DE52">
        <v>-6.544341804508</v>
      </c>
      <c r="DF52">
        <v>961.43876923076903</v>
      </c>
      <c r="DG52">
        <v>15</v>
      </c>
      <c r="DH52">
        <v>1571768208.5</v>
      </c>
      <c r="DI52" t="s">
        <v>378</v>
      </c>
      <c r="DJ52">
        <v>39</v>
      </c>
      <c r="DK52">
        <v>0.79300000000000004</v>
      </c>
      <c r="DL52">
        <v>0.14799999999999999</v>
      </c>
      <c r="DM52">
        <v>200</v>
      </c>
      <c r="DN52">
        <v>19</v>
      </c>
      <c r="DO52">
        <v>0.22</v>
      </c>
      <c r="DP52">
        <v>0.08</v>
      </c>
      <c r="DQ52">
        <v>100</v>
      </c>
      <c r="DR52">
        <v>100</v>
      </c>
      <c r="DS52">
        <v>0.79300000000000004</v>
      </c>
      <c r="DT52">
        <v>0.14799999999999999</v>
      </c>
      <c r="DU52">
        <v>2</v>
      </c>
      <c r="DV52">
        <v>565.55700000000002</v>
      </c>
      <c r="DW52">
        <v>611.74699999999996</v>
      </c>
      <c r="DX52">
        <v>24.230599999999999</v>
      </c>
      <c r="DY52">
        <v>29.996300000000002</v>
      </c>
      <c r="DZ52">
        <v>30</v>
      </c>
      <c r="EA52">
        <v>30.396100000000001</v>
      </c>
      <c r="EB52">
        <v>30.468699999999998</v>
      </c>
      <c r="EC52">
        <v>12.157</v>
      </c>
      <c r="ED52">
        <v>39.984200000000001</v>
      </c>
      <c r="EE52">
        <v>90</v>
      </c>
      <c r="EF52">
        <v>24.275300000000001</v>
      </c>
      <c r="EG52">
        <v>200</v>
      </c>
      <c r="EH52">
        <v>18.5915</v>
      </c>
      <c r="EI52">
        <v>101.572</v>
      </c>
      <c r="EJ52">
        <v>99.976600000000005</v>
      </c>
    </row>
    <row r="53" spans="1:140">
      <c r="A53">
        <v>53</v>
      </c>
      <c r="B53">
        <v>1571768338.5</v>
      </c>
      <c r="C53">
        <v>9241.4000000953693</v>
      </c>
      <c r="D53" t="s">
        <v>379</v>
      </c>
      <c r="E53" t="s">
        <v>380</v>
      </c>
      <c r="F53">
        <v>1571768333</v>
      </c>
      <c r="G53">
        <f t="shared" si="43"/>
        <v>1.0713346415222387E-3</v>
      </c>
      <c r="H53" s="2">
        <f t="shared" si="44"/>
        <v>2.082172740933534</v>
      </c>
      <c r="I53">
        <f t="shared" si="45"/>
        <v>297.12580712968469</v>
      </c>
      <c r="J53">
        <f t="shared" si="46"/>
        <v>252.80821949646267</v>
      </c>
      <c r="K53" s="2">
        <f t="shared" si="47"/>
        <v>24.85301338103541</v>
      </c>
      <c r="L53">
        <f t="shared" si="48"/>
        <v>29.209776783180597</v>
      </c>
      <c r="M53">
        <f t="shared" si="49"/>
        <v>8.7403406472782094E-2</v>
      </c>
      <c r="N53">
        <f t="shared" si="50"/>
        <v>2.2330428226165129</v>
      </c>
      <c r="O53">
        <f t="shared" si="51"/>
        <v>8.55463836452479E-2</v>
      </c>
      <c r="P53">
        <f t="shared" si="52"/>
        <v>5.3630049704917582E-2</v>
      </c>
      <c r="Q53" s="1">
        <f t="shared" si="53"/>
        <v>18.7882950569253</v>
      </c>
      <c r="R53">
        <f t="shared" si="54"/>
        <v>25.401573346614352</v>
      </c>
      <c r="S53">
        <f t="shared" si="55"/>
        <v>24.998066666666698</v>
      </c>
      <c r="T53">
        <f t="shared" si="56"/>
        <v>3.1793111074261033</v>
      </c>
      <c r="U53">
        <f t="shared" si="57"/>
        <v>60.039422237016161</v>
      </c>
      <c r="V53">
        <f t="shared" si="58"/>
        <v>1.9804690977462169</v>
      </c>
      <c r="W53">
        <f t="shared" si="59"/>
        <v>3.2986145168552214</v>
      </c>
      <c r="X53">
        <f t="shared" si="60"/>
        <v>1.1988420096798864</v>
      </c>
      <c r="Y53">
        <f t="shared" si="61"/>
        <v>-47.24585769113073</v>
      </c>
      <c r="Z53">
        <f t="shared" si="62"/>
        <v>74.558460522577278</v>
      </c>
      <c r="AA53">
        <f t="shared" si="63"/>
        <v>7.0844324182053224</v>
      </c>
      <c r="AB53">
        <f t="shared" si="64"/>
        <v>53.185330306577171</v>
      </c>
      <c r="AC53">
        <v>-4.0728780597921697E-2</v>
      </c>
      <c r="AD53">
        <v>4.5721624258313998E-2</v>
      </c>
      <c r="AE53">
        <v>3.42494917859181</v>
      </c>
      <c r="AF53">
        <v>6</v>
      </c>
      <c r="AG53">
        <v>1</v>
      </c>
      <c r="AH53">
        <f t="shared" si="65"/>
        <v>1.0002300442812175</v>
      </c>
      <c r="AI53">
        <f t="shared" si="66"/>
        <v>2.3004428121753406E-2</v>
      </c>
      <c r="AJ53">
        <f t="shared" si="67"/>
        <v>52175.870088331423</v>
      </c>
      <c r="AK53" t="s">
        <v>245</v>
      </c>
      <c r="AL53">
        <v>613.87615384615401</v>
      </c>
      <c r="AM53">
        <v>2863.41</v>
      </c>
      <c r="AN53">
        <f t="shared" si="68"/>
        <v>2249.5338461538458</v>
      </c>
      <c r="AO53">
        <f t="shared" si="69"/>
        <v>0.78561360271628788</v>
      </c>
      <c r="AP53">
        <v>-2.6002066171693601</v>
      </c>
      <c r="AQ53" t="s">
        <v>381</v>
      </c>
      <c r="AR53">
        <v>901.96003846153803</v>
      </c>
      <c r="AS53">
        <v>2787.9</v>
      </c>
      <c r="AT53" s="2">
        <f t="shared" si="70"/>
        <v>0.67647331738529437</v>
      </c>
      <c r="AU53">
        <v>0.5</v>
      </c>
      <c r="AV53">
        <f t="shared" si="71"/>
        <v>85.455962792794026</v>
      </c>
      <c r="AW53">
        <f t="shared" si="72"/>
        <v>2.082172740933534</v>
      </c>
      <c r="AX53" s="2">
        <f t="shared" si="73"/>
        <v>28.904339320397831</v>
      </c>
      <c r="AY53">
        <f t="shared" si="74"/>
        <v>1</v>
      </c>
      <c r="AZ53" s="2">
        <f t="shared" si="75"/>
        <v>5.4792892211118244E-2</v>
      </c>
      <c r="BA53">
        <f t="shared" si="76"/>
        <v>2.7084902614871322E-2</v>
      </c>
      <c r="BB53" t="s">
        <v>243</v>
      </c>
      <c r="BC53">
        <v>0</v>
      </c>
      <c r="BD53">
        <f t="shared" si="77"/>
        <v>2787.9</v>
      </c>
      <c r="BE53">
        <f t="shared" si="78"/>
        <v>0.67647331738529426</v>
      </c>
      <c r="BF53">
        <f t="shared" si="79"/>
        <v>2.6370655966138194E-2</v>
      </c>
      <c r="BG53">
        <f t="shared" si="80"/>
        <v>0.86748816710311394</v>
      </c>
      <c r="BH53">
        <f t="shared" si="81"/>
        <v>3.3566954384395435E-2</v>
      </c>
      <c r="BI53">
        <v>1011</v>
      </c>
      <c r="BJ53">
        <v>300</v>
      </c>
      <c r="BK53">
        <v>300</v>
      </c>
      <c r="BL53">
        <v>300</v>
      </c>
      <c r="BM53">
        <v>10470.6</v>
      </c>
      <c r="BN53">
        <v>2739.22</v>
      </c>
      <c r="BO53">
        <v>-8.61286E-3</v>
      </c>
      <c r="BP53">
        <v>39.084000000000003</v>
      </c>
      <c r="BQ53" s="2">
        <f t="shared" si="82"/>
        <v>99.956714285714298</v>
      </c>
      <c r="BR53">
        <f t="shared" si="83"/>
        <v>85.455962792794026</v>
      </c>
      <c r="BS53">
        <f t="shared" si="84"/>
        <v>0.85492969035104927</v>
      </c>
      <c r="BT53">
        <f t="shared" si="85"/>
        <v>0.21985938070209887</v>
      </c>
      <c r="BU53">
        <v>6</v>
      </c>
      <c r="BV53">
        <v>1571768333</v>
      </c>
      <c r="BW53">
        <v>297.12580952380898</v>
      </c>
      <c r="BX53">
        <v>300.00571428571402</v>
      </c>
      <c r="BY53">
        <v>20.145600000000002</v>
      </c>
      <c r="BZ53">
        <v>18.8862428571429</v>
      </c>
      <c r="CA53">
        <v>500.01966666666698</v>
      </c>
      <c r="CB53">
        <v>98.207761904761895</v>
      </c>
      <c r="CC53">
        <v>0.100012385714286</v>
      </c>
      <c r="CD53">
        <v>25.6173857142857</v>
      </c>
      <c r="CE53">
        <v>24.998066666666698</v>
      </c>
      <c r="CF53">
        <v>999.9</v>
      </c>
      <c r="CG53">
        <v>0</v>
      </c>
      <c r="CH53">
        <v>0</v>
      </c>
      <c r="CI53">
        <v>10001.1885714286</v>
      </c>
      <c r="CJ53">
        <v>0</v>
      </c>
      <c r="CK53">
        <v>0.27864899999999998</v>
      </c>
      <c r="CL53">
        <v>99.956714285714298</v>
      </c>
      <c r="CM53">
        <v>0.499841714285714</v>
      </c>
      <c r="CN53">
        <v>0.500158285714286</v>
      </c>
      <c r="CO53">
        <v>0</v>
      </c>
      <c r="CP53">
        <v>901.842571428572</v>
      </c>
      <c r="CQ53">
        <v>0.49995400000000001</v>
      </c>
      <c r="CR53">
        <v>939.76538095238095</v>
      </c>
      <c r="CS53">
        <v>653.34480952381</v>
      </c>
      <c r="CT53">
        <v>36.276571428571401</v>
      </c>
      <c r="CU53">
        <v>40.436999999999998</v>
      </c>
      <c r="CV53">
        <v>38.478999999999999</v>
      </c>
      <c r="CW53">
        <v>40.371952380952401</v>
      </c>
      <c r="CX53">
        <v>39.463999999999999</v>
      </c>
      <c r="CY53">
        <v>49.712380952380997</v>
      </c>
      <c r="CZ53">
        <v>49.743809523809503</v>
      </c>
      <c r="DA53">
        <v>0</v>
      </c>
      <c r="DB53">
        <v>190.40000009536701</v>
      </c>
      <c r="DC53">
        <v>901.96003846153803</v>
      </c>
      <c r="DD53">
        <v>-3.9577777644961798</v>
      </c>
      <c r="DE53">
        <v>-9.2679315845322492</v>
      </c>
      <c r="DF53">
        <v>940.428576923077</v>
      </c>
      <c r="DG53">
        <v>15</v>
      </c>
      <c r="DH53">
        <v>1571768309.5</v>
      </c>
      <c r="DI53" t="s">
        <v>382</v>
      </c>
      <c r="DJ53">
        <v>40</v>
      </c>
      <c r="DK53">
        <v>0.86799999999999999</v>
      </c>
      <c r="DL53">
        <v>0.152</v>
      </c>
      <c r="DM53">
        <v>300</v>
      </c>
      <c r="DN53">
        <v>19</v>
      </c>
      <c r="DO53">
        <v>0.4</v>
      </c>
      <c r="DP53">
        <v>0.04</v>
      </c>
      <c r="DQ53">
        <v>100</v>
      </c>
      <c r="DR53">
        <v>100</v>
      </c>
      <c r="DS53">
        <v>0.86799999999999999</v>
      </c>
      <c r="DT53">
        <v>0.152</v>
      </c>
      <c r="DU53">
        <v>2</v>
      </c>
      <c r="DV53">
        <v>565.34699999999998</v>
      </c>
      <c r="DW53">
        <v>611.85299999999995</v>
      </c>
      <c r="DX53">
        <v>24.178799999999999</v>
      </c>
      <c r="DY53">
        <v>29.9635</v>
      </c>
      <c r="DZ53">
        <v>29.9999</v>
      </c>
      <c r="EA53">
        <v>30.374700000000001</v>
      </c>
      <c r="EB53">
        <v>30.447900000000001</v>
      </c>
      <c r="EC53">
        <v>16.515699999999999</v>
      </c>
      <c r="ED53">
        <v>39.166600000000003</v>
      </c>
      <c r="EE53">
        <v>90</v>
      </c>
      <c r="EF53">
        <v>24.184000000000001</v>
      </c>
      <c r="EG53">
        <v>300</v>
      </c>
      <c r="EH53">
        <v>18.7516</v>
      </c>
      <c r="EI53">
        <v>101.57899999999999</v>
      </c>
      <c r="EJ53">
        <v>99.983000000000004</v>
      </c>
    </row>
    <row r="54" spans="1:140">
      <c r="A54">
        <v>54</v>
      </c>
      <c r="B54">
        <v>1571768431</v>
      </c>
      <c r="C54">
        <v>9333.9000000953693</v>
      </c>
      <c r="D54" t="s">
        <v>383</v>
      </c>
      <c r="E54" t="s">
        <v>384</v>
      </c>
      <c r="F54">
        <v>1571768425.5</v>
      </c>
      <c r="G54">
        <f t="shared" si="43"/>
        <v>1.2833351928374383E-3</v>
      </c>
      <c r="H54" s="2">
        <f t="shared" si="44"/>
        <v>2.2429883610051071</v>
      </c>
      <c r="I54">
        <f t="shared" si="45"/>
        <v>346.81061646654877</v>
      </c>
      <c r="J54">
        <f t="shared" si="46"/>
        <v>306.18425210744152</v>
      </c>
      <c r="K54" s="2">
        <f t="shared" si="47"/>
        <v>30.101453549794737</v>
      </c>
      <c r="L54">
        <f t="shared" si="48"/>
        <v>34.095495082745877</v>
      </c>
      <c r="M54">
        <f t="shared" si="49"/>
        <v>0.10722931982682</v>
      </c>
      <c r="N54">
        <f t="shared" si="50"/>
        <v>2.2323328288521473</v>
      </c>
      <c r="O54">
        <f t="shared" si="51"/>
        <v>0.10444785924585116</v>
      </c>
      <c r="P54">
        <f t="shared" si="52"/>
        <v>6.5523805804198032E-2</v>
      </c>
      <c r="Q54" s="1">
        <f t="shared" si="53"/>
        <v>18.796647978390482</v>
      </c>
      <c r="R54">
        <f t="shared" si="54"/>
        <v>25.282487703807298</v>
      </c>
      <c r="S54">
        <f t="shared" si="55"/>
        <v>24.955076190476198</v>
      </c>
      <c r="T54">
        <f t="shared" si="56"/>
        <v>3.1711713659360146</v>
      </c>
      <c r="U54">
        <f t="shared" si="57"/>
        <v>60.652116810491805</v>
      </c>
      <c r="V54">
        <f t="shared" si="58"/>
        <v>1.9949696792870186</v>
      </c>
      <c r="W54">
        <f t="shared" si="59"/>
        <v>3.2892004173907448</v>
      </c>
      <c r="X54">
        <f t="shared" si="60"/>
        <v>1.1762016866489959</v>
      </c>
      <c r="Y54">
        <f t="shared" si="61"/>
        <v>-56.595082004131029</v>
      </c>
      <c r="Z54">
        <f t="shared" si="62"/>
        <v>73.913521934610714</v>
      </c>
      <c r="AA54">
        <f t="shared" si="63"/>
        <v>7.0221656789297837</v>
      </c>
      <c r="AB54">
        <f t="shared" si="64"/>
        <v>43.137253587799947</v>
      </c>
      <c r="AC54">
        <v>-4.0709798149667201E-2</v>
      </c>
      <c r="AD54">
        <v>4.5700314797194497E-2</v>
      </c>
      <c r="AE54">
        <v>3.423683673457</v>
      </c>
      <c r="AF54">
        <v>5</v>
      </c>
      <c r="AG54">
        <v>1</v>
      </c>
      <c r="AH54">
        <f t="shared" si="65"/>
        <v>1.0001917507317282</v>
      </c>
      <c r="AI54">
        <f t="shared" si="66"/>
        <v>1.9175073172816859E-2</v>
      </c>
      <c r="AJ54">
        <f t="shared" si="67"/>
        <v>52161.039580813129</v>
      </c>
      <c r="AK54" t="s">
        <v>243</v>
      </c>
      <c r="AL54">
        <v>0</v>
      </c>
      <c r="AM54">
        <v>0</v>
      </c>
      <c r="AN54">
        <f t="shared" si="68"/>
        <v>0</v>
      </c>
      <c r="AO54" t="e">
        <f t="shared" si="69"/>
        <v>#DIV/0!</v>
      </c>
      <c r="AP54">
        <v>0</v>
      </c>
      <c r="AQ54" t="s">
        <v>243</v>
      </c>
      <c r="AR54">
        <v>0</v>
      </c>
      <c r="AS54">
        <v>0</v>
      </c>
      <c r="AT54" s="2" t="e">
        <f t="shared" si="70"/>
        <v>#DIV/0!</v>
      </c>
      <c r="AU54">
        <v>0.5</v>
      </c>
      <c r="AV54">
        <f t="shared" si="71"/>
        <v>85.492875744145579</v>
      </c>
      <c r="AW54">
        <f t="shared" si="72"/>
        <v>2.2429883610051071</v>
      </c>
      <c r="AX54" s="2" t="e">
        <f t="shared" si="73"/>
        <v>#DIV/0!</v>
      </c>
      <c r="AY54" t="e">
        <f t="shared" si="74"/>
        <v>#DIV/0!</v>
      </c>
      <c r="AZ54" s="2">
        <f t="shared" si="75"/>
        <v>2.6235968102391309E-2</v>
      </c>
      <c r="BA54" t="e">
        <f t="shared" si="76"/>
        <v>#DIV/0!</v>
      </c>
      <c r="BB54" t="s">
        <v>243</v>
      </c>
      <c r="BC54">
        <v>0</v>
      </c>
      <c r="BD54">
        <f t="shared" si="77"/>
        <v>0</v>
      </c>
      <c r="BE54" t="e">
        <f t="shared" si="78"/>
        <v>#DIV/0!</v>
      </c>
      <c r="BF54" t="e">
        <f t="shared" si="79"/>
        <v>#DIV/0!</v>
      </c>
      <c r="BG54" t="e">
        <f t="shared" si="80"/>
        <v>#DIV/0!</v>
      </c>
      <c r="BH54" t="e">
        <f t="shared" si="81"/>
        <v>#DIV/0!</v>
      </c>
      <c r="BI54">
        <v>1011</v>
      </c>
      <c r="BJ54">
        <v>300</v>
      </c>
      <c r="BK54">
        <v>300</v>
      </c>
      <c r="BL54">
        <v>300</v>
      </c>
      <c r="BM54">
        <v>10470.6</v>
      </c>
      <c r="BN54">
        <v>2739.22</v>
      </c>
      <c r="BO54">
        <v>-8.61286E-3</v>
      </c>
      <c r="BP54">
        <v>39.084000000000003</v>
      </c>
      <c r="BQ54" s="2">
        <f t="shared" si="82"/>
        <v>99.999728571428605</v>
      </c>
      <c r="BR54">
        <f t="shared" si="83"/>
        <v>85.492875744145579</v>
      </c>
      <c r="BS54">
        <f t="shared" si="84"/>
        <v>0.85493107796866719</v>
      </c>
      <c r="BT54">
        <f t="shared" si="85"/>
        <v>0.21986215593733432</v>
      </c>
      <c r="BU54">
        <v>6</v>
      </c>
      <c r="BV54">
        <v>1571768425.5</v>
      </c>
      <c r="BW54">
        <v>346.81061904761901</v>
      </c>
      <c r="BX54">
        <v>350.03580952380997</v>
      </c>
      <c r="BY54">
        <v>20.292319047618999</v>
      </c>
      <c r="BZ54">
        <v>18.783847619047599</v>
      </c>
      <c r="CA54">
        <v>499.99514285714298</v>
      </c>
      <c r="CB54">
        <v>98.211595238095299</v>
      </c>
      <c r="CC54">
        <v>9.9971547619047599E-2</v>
      </c>
      <c r="CD54">
        <v>25.569233333333301</v>
      </c>
      <c r="CE54">
        <v>24.955076190476198</v>
      </c>
      <c r="CF54">
        <v>999.9</v>
      </c>
      <c r="CG54">
        <v>0</v>
      </c>
      <c r="CH54">
        <v>0</v>
      </c>
      <c r="CI54">
        <v>9996.1371428571401</v>
      </c>
      <c r="CJ54">
        <v>0</v>
      </c>
      <c r="CK54">
        <v>0.27864899999999998</v>
      </c>
      <c r="CL54">
        <v>99.999728571428605</v>
      </c>
      <c r="CM54">
        <v>0.49979233333333301</v>
      </c>
      <c r="CN54">
        <v>0.50020766666666705</v>
      </c>
      <c r="CO54">
        <v>0</v>
      </c>
      <c r="CP54">
        <v>898.73619047619002</v>
      </c>
      <c r="CQ54">
        <v>0.49995400000000001</v>
      </c>
      <c r="CR54">
        <v>938.53085714285703</v>
      </c>
      <c r="CS54">
        <v>653.61552380952401</v>
      </c>
      <c r="CT54">
        <v>36.234999999999999</v>
      </c>
      <c r="CU54">
        <v>40.353999999999999</v>
      </c>
      <c r="CV54">
        <v>38.392714285714298</v>
      </c>
      <c r="CW54">
        <v>40.303142857142902</v>
      </c>
      <c r="CX54">
        <v>39.436999999999998</v>
      </c>
      <c r="CY54">
        <v>49.729523809523798</v>
      </c>
      <c r="CZ54">
        <v>49.77</v>
      </c>
      <c r="DA54">
        <v>0</v>
      </c>
      <c r="DB54">
        <v>91.800000190734906</v>
      </c>
      <c r="DC54">
        <v>898.35149999999999</v>
      </c>
      <c r="DD54">
        <v>5.1952478693542403</v>
      </c>
      <c r="DE54">
        <v>7.3305299179918704</v>
      </c>
      <c r="DF54">
        <v>938.476</v>
      </c>
      <c r="DG54">
        <v>15</v>
      </c>
      <c r="DH54">
        <v>1571768392</v>
      </c>
      <c r="DI54" t="s">
        <v>385</v>
      </c>
      <c r="DJ54">
        <v>41</v>
      </c>
      <c r="DK54">
        <v>1.008</v>
      </c>
      <c r="DL54">
        <v>0.153</v>
      </c>
      <c r="DM54">
        <v>350</v>
      </c>
      <c r="DN54">
        <v>19</v>
      </c>
      <c r="DO54">
        <v>0.35</v>
      </c>
      <c r="DP54">
        <v>0.04</v>
      </c>
      <c r="DQ54">
        <v>100</v>
      </c>
      <c r="DR54">
        <v>100</v>
      </c>
      <c r="DS54">
        <v>1.008</v>
      </c>
      <c r="DT54">
        <v>0.153</v>
      </c>
      <c r="DU54">
        <v>2</v>
      </c>
      <c r="DV54">
        <v>565.77099999999996</v>
      </c>
      <c r="DW54">
        <v>612.20799999999997</v>
      </c>
      <c r="DX54">
        <v>24.1966</v>
      </c>
      <c r="DY54">
        <v>29.936699999999998</v>
      </c>
      <c r="DZ54">
        <v>29.9999</v>
      </c>
      <c r="EA54">
        <v>30.3492</v>
      </c>
      <c r="EB54">
        <v>30.424600000000002</v>
      </c>
      <c r="EC54">
        <v>18.641100000000002</v>
      </c>
      <c r="ED54">
        <v>39.576900000000002</v>
      </c>
      <c r="EE54">
        <v>90</v>
      </c>
      <c r="EF54">
        <v>24.227399999999999</v>
      </c>
      <c r="EG54">
        <v>350</v>
      </c>
      <c r="EH54">
        <v>18.6572</v>
      </c>
      <c r="EI54">
        <v>101.583</v>
      </c>
      <c r="EJ54">
        <v>99.986199999999997</v>
      </c>
    </row>
    <row r="55" spans="1:140">
      <c r="A55">
        <v>55</v>
      </c>
      <c r="B55">
        <v>1571768521.5999999</v>
      </c>
      <c r="C55">
        <v>9424.5</v>
      </c>
      <c r="D55" t="s">
        <v>386</v>
      </c>
      <c r="E55" t="s">
        <v>387</v>
      </c>
      <c r="F55">
        <v>1571768516.2904799</v>
      </c>
      <c r="G55">
        <f t="shared" si="43"/>
        <v>1.1997553976504109E-3</v>
      </c>
      <c r="H55" s="2">
        <f t="shared" si="44"/>
        <v>2.5744731990634619</v>
      </c>
      <c r="I55">
        <f t="shared" si="45"/>
        <v>396.35728275552646</v>
      </c>
      <c r="J55">
        <f t="shared" si="46"/>
        <v>345.93807903542734</v>
      </c>
      <c r="K55" s="2">
        <f t="shared" si="47"/>
        <v>34.008992087255642</v>
      </c>
      <c r="L55">
        <f t="shared" si="48"/>
        <v>38.96567770320074</v>
      </c>
      <c r="M55">
        <f t="shared" si="49"/>
        <v>9.7822155762594148E-2</v>
      </c>
      <c r="N55">
        <f t="shared" si="50"/>
        <v>2.2334690422876768</v>
      </c>
      <c r="O55">
        <f t="shared" si="51"/>
        <v>9.5502781867120398E-2</v>
      </c>
      <c r="P55">
        <f t="shared" si="52"/>
        <v>5.989304490620987E-2</v>
      </c>
      <c r="Q55" s="1">
        <f t="shared" si="53"/>
        <v>18.7937561836542</v>
      </c>
      <c r="R55">
        <f t="shared" si="54"/>
        <v>25.374047699794438</v>
      </c>
      <c r="S55">
        <f t="shared" si="55"/>
        <v>25.0075238095238</v>
      </c>
      <c r="T55">
        <f t="shared" si="56"/>
        <v>3.1811041542687923</v>
      </c>
      <c r="U55">
        <f t="shared" si="57"/>
        <v>59.925129125706732</v>
      </c>
      <c r="V55">
        <f t="shared" si="58"/>
        <v>1.9784983815902122</v>
      </c>
      <c r="W55">
        <f t="shared" si="59"/>
        <v>3.3016172187795494</v>
      </c>
      <c r="X55">
        <f t="shared" si="60"/>
        <v>1.2026057726785802</v>
      </c>
      <c r="Y55">
        <f t="shared" si="61"/>
        <v>-52.909213036383122</v>
      </c>
      <c r="Z55">
        <f t="shared" si="62"/>
        <v>75.280248151799071</v>
      </c>
      <c r="AA55">
        <f t="shared" si="63"/>
        <v>7.1525422342637768</v>
      </c>
      <c r="AB55">
        <f t="shared" si="64"/>
        <v>48.317333533333922</v>
      </c>
      <c r="AC55">
        <v>-4.0740178606748903E-2</v>
      </c>
      <c r="AD55">
        <v>4.5734419521742897E-2</v>
      </c>
      <c r="AE55">
        <v>3.42570895500018</v>
      </c>
      <c r="AF55">
        <v>6</v>
      </c>
      <c r="AG55">
        <v>1</v>
      </c>
      <c r="AH55">
        <f t="shared" si="65"/>
        <v>1.0002299941915347</v>
      </c>
      <c r="AI55">
        <f t="shared" si="66"/>
        <v>2.2999419153468814E-2</v>
      </c>
      <c r="AJ55">
        <f t="shared" si="67"/>
        <v>52187.230687037656</v>
      </c>
      <c r="AK55" t="s">
        <v>245</v>
      </c>
      <c r="AL55">
        <v>613.87615384615401</v>
      </c>
      <c r="AM55">
        <v>2863.41</v>
      </c>
      <c r="AN55">
        <f t="shared" si="68"/>
        <v>2249.5338461538458</v>
      </c>
      <c r="AO55">
        <f t="shared" si="69"/>
        <v>0.78561360271628788</v>
      </c>
      <c r="AP55">
        <v>-2.6002066171693601</v>
      </c>
      <c r="AQ55" t="s">
        <v>388</v>
      </c>
      <c r="AR55">
        <v>894.66984615384604</v>
      </c>
      <c r="AS55">
        <v>2857.61</v>
      </c>
      <c r="AT55" s="2">
        <f t="shared" si="70"/>
        <v>0.68691674295868022</v>
      </c>
      <c r="AU55">
        <v>0.5</v>
      </c>
      <c r="AV55">
        <f t="shared" si="71"/>
        <v>85.488722232410012</v>
      </c>
      <c r="AW55">
        <f t="shared" si="72"/>
        <v>2.5744731990634619</v>
      </c>
      <c r="AX55" s="2">
        <f t="shared" si="73"/>
        <v>29.3618173177932</v>
      </c>
      <c r="AY55">
        <f t="shared" si="74"/>
        <v>1</v>
      </c>
      <c r="AZ55" s="2">
        <f t="shared" si="75"/>
        <v>6.0530555155157366E-2</v>
      </c>
      <c r="BA55">
        <f t="shared" si="76"/>
        <v>2.029668149257501E-3</v>
      </c>
      <c r="BB55" t="s">
        <v>243</v>
      </c>
      <c r="BC55">
        <v>0</v>
      </c>
      <c r="BD55">
        <f t="shared" si="77"/>
        <v>2857.61</v>
      </c>
      <c r="BE55">
        <f t="shared" si="78"/>
        <v>0.6869167429586801</v>
      </c>
      <c r="BF55">
        <f t="shared" si="79"/>
        <v>2.0255569408501499E-3</v>
      </c>
      <c r="BG55">
        <f t="shared" si="80"/>
        <v>0.87485427793094905</v>
      </c>
      <c r="BH55">
        <f t="shared" si="81"/>
        <v>2.5783119511254798E-3</v>
      </c>
      <c r="BI55">
        <v>1012</v>
      </c>
      <c r="BJ55">
        <v>300</v>
      </c>
      <c r="BK55">
        <v>300</v>
      </c>
      <c r="BL55">
        <v>300</v>
      </c>
      <c r="BM55">
        <v>10470.799999999999</v>
      </c>
      <c r="BN55">
        <v>2768.16</v>
      </c>
      <c r="BO55">
        <v>-8.6137000000000002E-3</v>
      </c>
      <c r="BP55">
        <v>19.7178</v>
      </c>
      <c r="BQ55" s="2">
        <f t="shared" si="82"/>
        <v>99.996223809523798</v>
      </c>
      <c r="BR55">
        <f t="shared" si="83"/>
        <v>85.488722232410012</v>
      </c>
      <c r="BS55">
        <f t="shared" si="84"/>
        <v>0.85491950571305408</v>
      </c>
      <c r="BT55">
        <f t="shared" si="85"/>
        <v>0.21983901142610848</v>
      </c>
      <c r="BU55">
        <v>6</v>
      </c>
      <c r="BV55">
        <v>1571768516.2904799</v>
      </c>
      <c r="BW55">
        <v>396.35728571428598</v>
      </c>
      <c r="BX55">
        <v>400.01638095238098</v>
      </c>
      <c r="BY55">
        <v>20.125204761904801</v>
      </c>
      <c r="BZ55">
        <v>18.714880952380899</v>
      </c>
      <c r="CA55">
        <v>500.02738095238101</v>
      </c>
      <c r="CB55">
        <v>98.209442857142903</v>
      </c>
      <c r="CC55">
        <v>0.100035480952381</v>
      </c>
      <c r="CD55">
        <v>25.632719047618998</v>
      </c>
      <c r="CE55">
        <v>25.0075238095238</v>
      </c>
      <c r="CF55">
        <v>999.9</v>
      </c>
      <c r="CG55">
        <v>0</v>
      </c>
      <c r="CH55">
        <v>0</v>
      </c>
      <c r="CI55">
        <v>10003.8161904762</v>
      </c>
      <c r="CJ55">
        <v>0</v>
      </c>
      <c r="CK55">
        <v>0.27864899999999998</v>
      </c>
      <c r="CL55">
        <v>99.996223809523798</v>
      </c>
      <c r="CM55">
        <v>0.50018114285714299</v>
      </c>
      <c r="CN55">
        <v>0.49981885714285701</v>
      </c>
      <c r="CO55">
        <v>0</v>
      </c>
      <c r="CP55">
        <v>894.62414285714306</v>
      </c>
      <c r="CQ55">
        <v>0.49995400000000001</v>
      </c>
      <c r="CR55">
        <v>934.28719047618995</v>
      </c>
      <c r="CS55">
        <v>653.68152380952404</v>
      </c>
      <c r="CT55">
        <v>36.106999999999999</v>
      </c>
      <c r="CU55">
        <v>40.25</v>
      </c>
      <c r="CV55">
        <v>38.311999999999998</v>
      </c>
      <c r="CW55">
        <v>40.216999999999999</v>
      </c>
      <c r="CX55">
        <v>39.327095238095197</v>
      </c>
      <c r="CY55">
        <v>49.767619047619</v>
      </c>
      <c r="CZ55">
        <v>49.730952380952402</v>
      </c>
      <c r="DA55">
        <v>0</v>
      </c>
      <c r="DB55">
        <v>182.40000009536701</v>
      </c>
      <c r="DC55">
        <v>894.66984615384604</v>
      </c>
      <c r="DD55">
        <v>0.98591454621116403</v>
      </c>
      <c r="DE55">
        <v>0.28721369304005001</v>
      </c>
      <c r="DF55">
        <v>934.409576923077</v>
      </c>
      <c r="DG55">
        <v>15</v>
      </c>
      <c r="DH55">
        <v>1571768486.5</v>
      </c>
      <c r="DI55" t="s">
        <v>389</v>
      </c>
      <c r="DJ55">
        <v>42</v>
      </c>
      <c r="DK55">
        <v>1.107</v>
      </c>
      <c r="DL55">
        <v>0.155</v>
      </c>
      <c r="DM55">
        <v>400</v>
      </c>
      <c r="DN55">
        <v>19</v>
      </c>
      <c r="DO55">
        <v>0.25</v>
      </c>
      <c r="DP55">
        <v>7.0000000000000007E-2</v>
      </c>
      <c r="DQ55">
        <v>100</v>
      </c>
      <c r="DR55">
        <v>100</v>
      </c>
      <c r="DS55">
        <v>1.107</v>
      </c>
      <c r="DT55">
        <v>0.155</v>
      </c>
      <c r="DU55">
        <v>2</v>
      </c>
      <c r="DV55">
        <v>565.56100000000004</v>
      </c>
      <c r="DW55">
        <v>612.46900000000005</v>
      </c>
      <c r="DX55">
        <v>24.2011</v>
      </c>
      <c r="DY55">
        <v>29.913499999999999</v>
      </c>
      <c r="DZ55">
        <v>29.9999</v>
      </c>
      <c r="EA55">
        <v>30.3276</v>
      </c>
      <c r="EB55">
        <v>30.4023</v>
      </c>
      <c r="EC55">
        <v>20.730499999999999</v>
      </c>
      <c r="ED55">
        <v>39.707999999999998</v>
      </c>
      <c r="EE55">
        <v>90</v>
      </c>
      <c r="EF55">
        <v>24.2089</v>
      </c>
      <c r="EG55">
        <v>400</v>
      </c>
      <c r="EH55">
        <v>18.623200000000001</v>
      </c>
      <c r="EI55">
        <v>101.586</v>
      </c>
      <c r="EJ55">
        <v>99.990799999999993</v>
      </c>
    </row>
    <row r="56" spans="1:140">
      <c r="A56">
        <v>56</v>
      </c>
      <c r="B56">
        <v>1571768612.0999999</v>
      </c>
      <c r="C56">
        <v>9515</v>
      </c>
      <c r="D56" t="s">
        <v>390</v>
      </c>
      <c r="E56" t="s">
        <v>391</v>
      </c>
      <c r="F56">
        <v>1571768606.5999999</v>
      </c>
      <c r="G56">
        <f t="shared" si="43"/>
        <v>1.1381158391666048E-3</v>
      </c>
      <c r="H56" s="2">
        <f t="shared" si="44"/>
        <v>2.6652184306969375</v>
      </c>
      <c r="I56">
        <f t="shared" si="45"/>
        <v>446.21147312023345</v>
      </c>
      <c r="J56">
        <f t="shared" si="46"/>
        <v>391.84722922528653</v>
      </c>
      <c r="K56" s="2">
        <f t="shared" si="47"/>
        <v>38.522771438675399</v>
      </c>
      <c r="L56">
        <f t="shared" si="48"/>
        <v>43.867357761620617</v>
      </c>
      <c r="M56">
        <f t="shared" si="49"/>
        <v>9.4332838158561749E-2</v>
      </c>
      <c r="N56">
        <f t="shared" si="50"/>
        <v>2.2314790906846622</v>
      </c>
      <c r="O56">
        <f t="shared" si="51"/>
        <v>9.217213277608105E-2</v>
      </c>
      <c r="P56">
        <f t="shared" si="52"/>
        <v>5.7797591711459803E-2</v>
      </c>
      <c r="Q56" s="1">
        <f t="shared" si="53"/>
        <v>18.794000290740126</v>
      </c>
      <c r="R56">
        <f t="shared" si="54"/>
        <v>25.326752456461911</v>
      </c>
      <c r="S56">
        <f t="shared" si="55"/>
        <v>24.9757523809524</v>
      </c>
      <c r="T56">
        <f t="shared" si="56"/>
        <v>3.1750838836416317</v>
      </c>
      <c r="U56">
        <f t="shared" si="57"/>
        <v>60.609777746399772</v>
      </c>
      <c r="V56">
        <f t="shared" si="58"/>
        <v>1.99307836428399</v>
      </c>
      <c r="W56">
        <f t="shared" si="59"/>
        <v>3.2883776156106745</v>
      </c>
      <c r="X56">
        <f t="shared" si="60"/>
        <v>1.1820055193576418</v>
      </c>
      <c r="Y56">
        <f t="shared" si="61"/>
        <v>-50.190908507247272</v>
      </c>
      <c r="Z56">
        <f t="shared" si="62"/>
        <v>70.890842867609791</v>
      </c>
      <c r="AA56">
        <f t="shared" si="63"/>
        <v>6.7381295598193542</v>
      </c>
      <c r="AB56">
        <f t="shared" si="64"/>
        <v>46.232064210921997</v>
      </c>
      <c r="AC56">
        <v>-4.0686979610031197E-2</v>
      </c>
      <c r="AD56">
        <v>4.56746989874392E-2</v>
      </c>
      <c r="AE56">
        <v>3.42216216272115</v>
      </c>
      <c r="AF56">
        <v>6</v>
      </c>
      <c r="AG56">
        <v>1</v>
      </c>
      <c r="AH56">
        <f t="shared" si="65"/>
        <v>1.0002302303653097</v>
      </c>
      <c r="AI56">
        <f t="shared" si="66"/>
        <v>2.3023036530966934E-2</v>
      </c>
      <c r="AJ56">
        <f t="shared" si="67"/>
        <v>52133.708549888543</v>
      </c>
      <c r="AK56" t="s">
        <v>243</v>
      </c>
      <c r="AL56">
        <v>0</v>
      </c>
      <c r="AM56">
        <v>0</v>
      </c>
      <c r="AN56">
        <f t="shared" si="68"/>
        <v>0</v>
      </c>
      <c r="AO56" t="e">
        <f t="shared" si="69"/>
        <v>#DIV/0!</v>
      </c>
      <c r="AP56">
        <v>0</v>
      </c>
      <c r="AQ56" t="s">
        <v>243</v>
      </c>
      <c r="AR56">
        <v>0</v>
      </c>
      <c r="AS56">
        <v>0</v>
      </c>
      <c r="AT56" s="2" t="e">
        <f t="shared" si="70"/>
        <v>#DIV/0!</v>
      </c>
      <c r="AU56">
        <v>0.5</v>
      </c>
      <c r="AV56">
        <f t="shared" si="71"/>
        <v>85.490720896743412</v>
      </c>
      <c r="AW56">
        <f t="shared" si="72"/>
        <v>2.6652184306969375</v>
      </c>
      <c r="AX56" s="2" t="e">
        <f t="shared" si="73"/>
        <v>#DIV/0!</v>
      </c>
      <c r="AY56" t="e">
        <f t="shared" si="74"/>
        <v>#DIV/0!</v>
      </c>
      <c r="AZ56" s="2">
        <f t="shared" si="75"/>
        <v>3.1175528791200818E-2</v>
      </c>
      <c r="BA56" t="e">
        <f t="shared" si="76"/>
        <v>#DIV/0!</v>
      </c>
      <c r="BB56" t="s">
        <v>243</v>
      </c>
      <c r="BC56">
        <v>0</v>
      </c>
      <c r="BD56">
        <f t="shared" si="77"/>
        <v>0</v>
      </c>
      <c r="BE56" t="e">
        <f t="shared" si="78"/>
        <v>#DIV/0!</v>
      </c>
      <c r="BF56" t="e">
        <f t="shared" si="79"/>
        <v>#DIV/0!</v>
      </c>
      <c r="BG56" t="e">
        <f t="shared" si="80"/>
        <v>#DIV/0!</v>
      </c>
      <c r="BH56" t="e">
        <f t="shared" si="81"/>
        <v>#DIV/0!</v>
      </c>
      <c r="BI56">
        <v>1012</v>
      </c>
      <c r="BJ56">
        <v>300</v>
      </c>
      <c r="BK56">
        <v>300</v>
      </c>
      <c r="BL56">
        <v>300</v>
      </c>
      <c r="BM56">
        <v>10470.799999999999</v>
      </c>
      <c r="BN56">
        <v>2768.16</v>
      </c>
      <c r="BO56">
        <v>-8.6137000000000002E-3</v>
      </c>
      <c r="BP56">
        <v>19.7178</v>
      </c>
      <c r="BQ56" s="2">
        <f t="shared" si="82"/>
        <v>99.998695238095195</v>
      </c>
      <c r="BR56">
        <f t="shared" si="83"/>
        <v>85.490720896743412</v>
      </c>
      <c r="BS56">
        <f t="shared" si="84"/>
        <v>0.85491836361655982</v>
      </c>
      <c r="BT56">
        <f t="shared" si="85"/>
        <v>0.21983672723311945</v>
      </c>
      <c r="BU56">
        <v>6</v>
      </c>
      <c r="BV56">
        <v>1571768606.5999999</v>
      </c>
      <c r="BW56">
        <v>446.21147619047599</v>
      </c>
      <c r="BX56">
        <v>450.01833333333298</v>
      </c>
      <c r="BY56">
        <v>20.273261904761899</v>
      </c>
      <c r="BZ56">
        <v>18.935552380952402</v>
      </c>
      <c r="CA56">
        <v>500.01014285714302</v>
      </c>
      <c r="CB56">
        <v>98.210680952380898</v>
      </c>
      <c r="CC56">
        <v>0.100008942857143</v>
      </c>
      <c r="CD56">
        <v>25.565019047619</v>
      </c>
      <c r="CE56">
        <v>24.9757523809524</v>
      </c>
      <c r="CF56">
        <v>999.9</v>
      </c>
      <c r="CG56">
        <v>0</v>
      </c>
      <c r="CH56">
        <v>0</v>
      </c>
      <c r="CI56">
        <v>9990.6271428571399</v>
      </c>
      <c r="CJ56">
        <v>0</v>
      </c>
      <c r="CK56">
        <v>0.27864899999999998</v>
      </c>
      <c r="CL56">
        <v>99.998695238095195</v>
      </c>
      <c r="CM56">
        <v>0.50022419047619004</v>
      </c>
      <c r="CN56">
        <v>0.49977580952381001</v>
      </c>
      <c r="CO56">
        <v>0</v>
      </c>
      <c r="CP56">
        <v>897.31799999999998</v>
      </c>
      <c r="CQ56">
        <v>0.49995400000000001</v>
      </c>
      <c r="CR56">
        <v>936.98352380952394</v>
      </c>
      <c r="CS56">
        <v>653.70776190476204</v>
      </c>
      <c r="CT56">
        <v>36.056095238095203</v>
      </c>
      <c r="CU56">
        <v>40.181095238095203</v>
      </c>
      <c r="CV56">
        <v>38.2139047619048</v>
      </c>
      <c r="CW56">
        <v>40.136809523809497</v>
      </c>
      <c r="CX56">
        <v>39.279523809523802</v>
      </c>
      <c r="CY56">
        <v>49.7719047619048</v>
      </c>
      <c r="CZ56">
        <v>49.727619047619001</v>
      </c>
      <c r="DA56">
        <v>0</v>
      </c>
      <c r="DB56">
        <v>89.799999952316298</v>
      </c>
      <c r="DC56">
        <v>896.63896153846099</v>
      </c>
      <c r="DD56">
        <v>17.126598224998801</v>
      </c>
      <c r="DE56">
        <v>13.3143248377523</v>
      </c>
      <c r="DF56">
        <v>936.79207692307705</v>
      </c>
      <c r="DG56">
        <v>15</v>
      </c>
      <c r="DH56">
        <v>1571768580.5999999</v>
      </c>
      <c r="DI56" t="s">
        <v>392</v>
      </c>
      <c r="DJ56">
        <v>43</v>
      </c>
      <c r="DK56">
        <v>1.0920000000000001</v>
      </c>
      <c r="DL56">
        <v>0.157</v>
      </c>
      <c r="DM56">
        <v>450</v>
      </c>
      <c r="DN56">
        <v>19</v>
      </c>
      <c r="DO56">
        <v>0.22</v>
      </c>
      <c r="DP56">
        <v>0.06</v>
      </c>
      <c r="DQ56">
        <v>100</v>
      </c>
      <c r="DR56">
        <v>100</v>
      </c>
      <c r="DS56">
        <v>1.0920000000000001</v>
      </c>
      <c r="DT56">
        <v>0.157</v>
      </c>
      <c r="DU56">
        <v>2</v>
      </c>
      <c r="DV56">
        <v>565.56299999999999</v>
      </c>
      <c r="DW56">
        <v>612.94000000000005</v>
      </c>
      <c r="DX56">
        <v>24.113</v>
      </c>
      <c r="DY56">
        <v>29.895399999999999</v>
      </c>
      <c r="DZ56">
        <v>30.0001</v>
      </c>
      <c r="EA56">
        <v>30.306799999999999</v>
      </c>
      <c r="EB56">
        <v>30.380400000000002</v>
      </c>
      <c r="EC56">
        <v>22.796600000000002</v>
      </c>
      <c r="ED56">
        <v>38.8825</v>
      </c>
      <c r="EE56">
        <v>90</v>
      </c>
      <c r="EF56">
        <v>24.114899999999999</v>
      </c>
      <c r="EG56">
        <v>450</v>
      </c>
      <c r="EH56">
        <v>18.724599999999999</v>
      </c>
      <c r="EI56">
        <v>101.589</v>
      </c>
      <c r="EJ56">
        <v>99.994200000000006</v>
      </c>
    </row>
    <row r="57" spans="1:140">
      <c r="A57">
        <v>57</v>
      </c>
      <c r="B57">
        <v>1571768702.5999999</v>
      </c>
      <c r="C57">
        <v>9605.5</v>
      </c>
      <c r="D57" t="s">
        <v>393</v>
      </c>
      <c r="E57" t="s">
        <v>394</v>
      </c>
      <c r="F57">
        <v>1571768697.0999999</v>
      </c>
      <c r="G57">
        <f t="shared" si="43"/>
        <v>1.1053586669911848E-3</v>
      </c>
      <c r="H57" s="2">
        <f t="shared" si="44"/>
        <v>2.8960495971213081</v>
      </c>
      <c r="I57">
        <f t="shared" si="45"/>
        <v>495.86499666842667</v>
      </c>
      <c r="J57">
        <f t="shared" si="46"/>
        <v>434.27997020538737</v>
      </c>
      <c r="K57" s="2">
        <f t="shared" si="47"/>
        <v>42.693496393118551</v>
      </c>
      <c r="L57">
        <f t="shared" si="48"/>
        <v>48.747839870959339</v>
      </c>
      <c r="M57">
        <f t="shared" si="49"/>
        <v>9.0298061379387118E-2</v>
      </c>
      <c r="N57">
        <f t="shared" si="50"/>
        <v>2.2326354093553924</v>
      </c>
      <c r="O57">
        <f t="shared" si="51"/>
        <v>8.8317147509350991E-2</v>
      </c>
      <c r="P57">
        <f t="shared" si="52"/>
        <v>5.5372575012434533E-2</v>
      </c>
      <c r="Q57" s="1">
        <f t="shared" si="53"/>
        <v>18.795963696793862</v>
      </c>
      <c r="R57">
        <f t="shared" si="54"/>
        <v>25.377650293980906</v>
      </c>
      <c r="S57">
        <f t="shared" si="55"/>
        <v>25.015966666666699</v>
      </c>
      <c r="T57">
        <f t="shared" si="56"/>
        <v>3.182705642020538</v>
      </c>
      <c r="U57">
        <f t="shared" si="57"/>
        <v>60.210480509447585</v>
      </c>
      <c r="V57">
        <f t="shared" si="58"/>
        <v>1.9846315570431292</v>
      </c>
      <c r="W57">
        <f t="shared" si="59"/>
        <v>3.2961563173901629</v>
      </c>
      <c r="X57">
        <f t="shared" si="60"/>
        <v>1.1980740849774087</v>
      </c>
      <c r="Y57">
        <f t="shared" si="61"/>
        <v>-48.746317214311247</v>
      </c>
      <c r="Z57">
        <f t="shared" si="62"/>
        <v>70.878284751387866</v>
      </c>
      <c r="AA57">
        <f t="shared" si="63"/>
        <v>6.7361567434101142</v>
      </c>
      <c r="AB57">
        <f t="shared" si="64"/>
        <v>47.664087977280595</v>
      </c>
      <c r="AC57">
        <v>-4.07178873122769E-2</v>
      </c>
      <c r="AD57">
        <v>4.5709395590873503E-2</v>
      </c>
      <c r="AE57">
        <v>3.4242229790521201</v>
      </c>
      <c r="AF57">
        <v>6</v>
      </c>
      <c r="AG57">
        <v>1</v>
      </c>
      <c r="AH57">
        <f t="shared" si="65"/>
        <v>1.0002300935482222</v>
      </c>
      <c r="AI57">
        <f t="shared" si="66"/>
        <v>2.3009354822223216E-2</v>
      </c>
      <c r="AJ57">
        <f t="shared" si="67"/>
        <v>52164.70090237636</v>
      </c>
      <c r="AK57" t="s">
        <v>245</v>
      </c>
      <c r="AL57">
        <v>613.87615384615401</v>
      </c>
      <c r="AM57">
        <v>2863.41</v>
      </c>
      <c r="AN57">
        <f t="shared" si="68"/>
        <v>2249.5338461538458</v>
      </c>
      <c r="AO57">
        <f t="shared" si="69"/>
        <v>0.78561360271628788</v>
      </c>
      <c r="AP57">
        <v>-2.6002066171693601</v>
      </c>
      <c r="AQ57" t="s">
        <v>395</v>
      </c>
      <c r="AR57">
        <v>899.41946153846197</v>
      </c>
      <c r="AS57">
        <v>2874.52</v>
      </c>
      <c r="AT57" s="2">
        <f t="shared" si="70"/>
        <v>0.68710620850143256</v>
      </c>
      <c r="AU57">
        <v>0.5</v>
      </c>
      <c r="AV57">
        <f t="shared" si="71"/>
        <v>85.499035843206428</v>
      </c>
      <c r="AW57">
        <f t="shared" si="72"/>
        <v>2.8960495971213081</v>
      </c>
      <c r="AX57" s="2">
        <f t="shared" si="73"/>
        <v>29.373459174376826</v>
      </c>
      <c r="AY57">
        <f t="shared" si="74"/>
        <v>1</v>
      </c>
      <c r="AZ57" s="2">
        <f t="shared" si="75"/>
        <v>6.4284423328118595E-2</v>
      </c>
      <c r="BA57">
        <f t="shared" si="76"/>
        <v>-3.8649931118935081E-3</v>
      </c>
      <c r="BB57" t="s">
        <v>243</v>
      </c>
      <c r="BC57">
        <v>0</v>
      </c>
      <c r="BD57">
        <f t="shared" si="77"/>
        <v>2874.52</v>
      </c>
      <c r="BE57">
        <f t="shared" si="78"/>
        <v>0.68710620850143256</v>
      </c>
      <c r="BF57">
        <f t="shared" si="79"/>
        <v>-3.8799892435942207E-3</v>
      </c>
      <c r="BG57">
        <f t="shared" si="80"/>
        <v>0.87368938801301321</v>
      </c>
      <c r="BH57">
        <f t="shared" si="81"/>
        <v>-4.9388009960354756E-3</v>
      </c>
      <c r="BI57">
        <v>1013</v>
      </c>
      <c r="BJ57">
        <v>300</v>
      </c>
      <c r="BK57">
        <v>300</v>
      </c>
      <c r="BL57">
        <v>300</v>
      </c>
      <c r="BM57">
        <v>10471.4</v>
      </c>
      <c r="BN57">
        <v>2790.08</v>
      </c>
      <c r="BO57">
        <v>-8.6142000000000007E-3</v>
      </c>
      <c r="BP57">
        <v>15.976100000000001</v>
      </c>
      <c r="BQ57" s="2">
        <f t="shared" si="82"/>
        <v>100.008328571429</v>
      </c>
      <c r="BR57">
        <f t="shared" si="83"/>
        <v>85.499035843206428</v>
      </c>
      <c r="BS57">
        <f t="shared" si="84"/>
        <v>0.85491915587950662</v>
      </c>
      <c r="BT57">
        <f t="shared" si="85"/>
        <v>0.21983831175901322</v>
      </c>
      <c r="BU57">
        <v>6</v>
      </c>
      <c r="BV57">
        <v>1571768697.0999999</v>
      </c>
      <c r="BW57">
        <v>495.86500000000001</v>
      </c>
      <c r="BX57">
        <v>499.99719047618999</v>
      </c>
      <c r="BY57">
        <v>20.1877523809524</v>
      </c>
      <c r="BZ57">
        <v>18.888404761904798</v>
      </c>
      <c r="CA57">
        <v>500</v>
      </c>
      <c r="CB57">
        <v>98.208733333333299</v>
      </c>
      <c r="CC57">
        <v>9.9959957142857103E-2</v>
      </c>
      <c r="CD57">
        <v>25.604823809523801</v>
      </c>
      <c r="CE57">
        <v>25.015966666666699</v>
      </c>
      <c r="CF57">
        <v>999.9</v>
      </c>
      <c r="CG57">
        <v>0</v>
      </c>
      <c r="CH57">
        <v>0</v>
      </c>
      <c r="CI57">
        <v>9998.4147619047599</v>
      </c>
      <c r="CJ57">
        <v>0</v>
      </c>
      <c r="CK57">
        <v>0.27864899999999998</v>
      </c>
      <c r="CL57">
        <v>100.008328571429</v>
      </c>
      <c r="CM57">
        <v>0.50019195238095204</v>
      </c>
      <c r="CN57">
        <v>0.49980804761904701</v>
      </c>
      <c r="CO57">
        <v>0</v>
      </c>
      <c r="CP57">
        <v>899.69276190476205</v>
      </c>
      <c r="CQ57">
        <v>0.49995400000000001</v>
      </c>
      <c r="CR57">
        <v>938.47471428571396</v>
      </c>
      <c r="CS57">
        <v>653.76352380952403</v>
      </c>
      <c r="CT57">
        <v>35.931095238095203</v>
      </c>
      <c r="CU57">
        <v>40.08</v>
      </c>
      <c r="CV57">
        <v>38.119</v>
      </c>
      <c r="CW57">
        <v>40.076999999999998</v>
      </c>
      <c r="CX57">
        <v>39.184095238095203</v>
      </c>
      <c r="CY57">
        <v>49.773333333333298</v>
      </c>
      <c r="CZ57">
        <v>49.734285714285697</v>
      </c>
      <c r="DA57">
        <v>0</v>
      </c>
      <c r="DB57">
        <v>180.39999985694899</v>
      </c>
      <c r="DC57">
        <v>899.41946153846197</v>
      </c>
      <c r="DD57">
        <v>7.9841367603474804</v>
      </c>
      <c r="DE57">
        <v>1.03733336176781</v>
      </c>
      <c r="DF57">
        <v>938.32230769230796</v>
      </c>
      <c r="DG57">
        <v>15</v>
      </c>
      <c r="DH57">
        <v>1571768666.5999999</v>
      </c>
      <c r="DI57" t="s">
        <v>396</v>
      </c>
      <c r="DJ57">
        <v>44</v>
      </c>
      <c r="DK57">
        <v>1.262</v>
      </c>
      <c r="DL57">
        <v>0.157</v>
      </c>
      <c r="DM57">
        <v>500</v>
      </c>
      <c r="DN57">
        <v>19</v>
      </c>
      <c r="DO57">
        <v>0.32</v>
      </c>
      <c r="DP57">
        <v>0.06</v>
      </c>
      <c r="DQ57">
        <v>100</v>
      </c>
      <c r="DR57">
        <v>100</v>
      </c>
      <c r="DS57">
        <v>1.262</v>
      </c>
      <c r="DT57">
        <v>0.157</v>
      </c>
      <c r="DU57">
        <v>2</v>
      </c>
      <c r="DV57">
        <v>565.43799999999999</v>
      </c>
      <c r="DW57">
        <v>613.28899999999999</v>
      </c>
      <c r="DX57">
        <v>24.1477</v>
      </c>
      <c r="DY57">
        <v>29.8825</v>
      </c>
      <c r="DZ57">
        <v>29.9999</v>
      </c>
      <c r="EA57">
        <v>30.288599999999999</v>
      </c>
      <c r="EB57">
        <v>30.364899999999999</v>
      </c>
      <c r="EC57">
        <v>24.822299999999998</v>
      </c>
      <c r="ED57">
        <v>38.657899999999998</v>
      </c>
      <c r="EE57">
        <v>90</v>
      </c>
      <c r="EF57">
        <v>24.157599999999999</v>
      </c>
      <c r="EG57">
        <v>500</v>
      </c>
      <c r="EH57">
        <v>18.7927</v>
      </c>
      <c r="EI57">
        <v>101.58799999999999</v>
      </c>
      <c r="EJ57">
        <v>99.996799999999993</v>
      </c>
    </row>
    <row r="58" spans="1:140">
      <c r="A58">
        <v>58</v>
      </c>
      <c r="B58">
        <v>1571768793.0999999</v>
      </c>
      <c r="C58">
        <v>9696</v>
      </c>
      <c r="D58" t="s">
        <v>397</v>
      </c>
      <c r="E58" t="s">
        <v>398</v>
      </c>
      <c r="F58">
        <v>1571768787.5999999</v>
      </c>
      <c r="G58">
        <f t="shared" si="43"/>
        <v>1.1174991905227433E-3</v>
      </c>
      <c r="H58" s="2">
        <f t="shared" si="44"/>
        <v>2.8523318918124083</v>
      </c>
      <c r="I58">
        <f t="shared" si="45"/>
        <v>545.88756814961368</v>
      </c>
      <c r="J58">
        <f t="shared" si="46"/>
        <v>485.70362215398615</v>
      </c>
      <c r="K58" s="2">
        <f t="shared" si="47"/>
        <v>47.74589216102197</v>
      </c>
      <c r="L58">
        <f t="shared" si="48"/>
        <v>53.662125979885658</v>
      </c>
      <c r="M58">
        <f t="shared" si="49"/>
        <v>9.2955744645284485E-2</v>
      </c>
      <c r="N58">
        <f t="shared" si="50"/>
        <v>2.2328932617511446</v>
      </c>
      <c r="O58">
        <f t="shared" si="51"/>
        <v>9.0858204642960114E-2</v>
      </c>
      <c r="P58">
        <f t="shared" si="52"/>
        <v>5.6970891408795993E-2</v>
      </c>
      <c r="Q58" s="1">
        <f t="shared" si="53"/>
        <v>18.788284071437836</v>
      </c>
      <c r="R58">
        <f t="shared" si="54"/>
        <v>25.279198276873451</v>
      </c>
      <c r="S58">
        <f t="shared" si="55"/>
        <v>24.972376190476201</v>
      </c>
      <c r="T58">
        <f t="shared" si="56"/>
        <v>3.1744447252699319</v>
      </c>
      <c r="U58">
        <f t="shared" si="57"/>
        <v>60.931767500134384</v>
      </c>
      <c r="V58">
        <f t="shared" si="58"/>
        <v>1.9971889825816072</v>
      </c>
      <c r="W58">
        <f t="shared" si="59"/>
        <v>3.2777466738958498</v>
      </c>
      <c r="X58">
        <f t="shared" si="60"/>
        <v>1.1772557426883248</v>
      </c>
      <c r="Y58">
        <f t="shared" si="61"/>
        <v>-49.281714302052983</v>
      </c>
      <c r="Z58">
        <f t="shared" si="62"/>
        <v>64.777485389688536</v>
      </c>
      <c r="AA58">
        <f t="shared" si="63"/>
        <v>6.1513665456009186</v>
      </c>
      <c r="AB58">
        <f t="shared" si="64"/>
        <v>40.435421704674312</v>
      </c>
      <c r="AC58">
        <v>-4.0724781482901297E-2</v>
      </c>
      <c r="AD58">
        <v>4.5717134901361901E-2</v>
      </c>
      <c r="AE58">
        <v>3.4246825857274201</v>
      </c>
      <c r="AF58">
        <v>5</v>
      </c>
      <c r="AG58">
        <v>1</v>
      </c>
      <c r="AH58">
        <f t="shared" si="65"/>
        <v>1.000191646051416</v>
      </c>
      <c r="AI58">
        <f t="shared" si="66"/>
        <v>1.9164605141597235E-2</v>
      </c>
      <c r="AJ58">
        <f t="shared" si="67"/>
        <v>52189.525360008738</v>
      </c>
      <c r="AK58" t="s">
        <v>243</v>
      </c>
      <c r="AL58">
        <v>0</v>
      </c>
      <c r="AM58">
        <v>0</v>
      </c>
      <c r="AN58">
        <f t="shared" si="68"/>
        <v>0</v>
      </c>
      <c r="AO58" t="e">
        <f t="shared" si="69"/>
        <v>#DIV/0!</v>
      </c>
      <c r="AP58">
        <v>0</v>
      </c>
      <c r="AQ58" t="s">
        <v>243</v>
      </c>
      <c r="AR58">
        <v>0</v>
      </c>
      <c r="AS58">
        <v>0</v>
      </c>
      <c r="AT58" s="2" t="e">
        <f t="shared" si="70"/>
        <v>#DIV/0!</v>
      </c>
      <c r="AU58">
        <v>0.5</v>
      </c>
      <c r="AV58">
        <f t="shared" si="71"/>
        <v>85.460963972912637</v>
      </c>
      <c r="AW58">
        <f t="shared" si="72"/>
        <v>2.8523318918124083</v>
      </c>
      <c r="AX58" s="2" t="e">
        <f t="shared" si="73"/>
        <v>#DIV/0!</v>
      </c>
      <c r="AY58" t="e">
        <f t="shared" si="74"/>
        <v>#DIV/0!</v>
      </c>
      <c r="AZ58" s="2">
        <f t="shared" si="75"/>
        <v>3.3375845055018005E-2</v>
      </c>
      <c r="BA58" t="e">
        <f t="shared" si="76"/>
        <v>#DIV/0!</v>
      </c>
      <c r="BB58" t="s">
        <v>243</v>
      </c>
      <c r="BC58">
        <v>0</v>
      </c>
      <c r="BD58">
        <f t="shared" si="77"/>
        <v>0</v>
      </c>
      <c r="BE58" t="e">
        <f t="shared" si="78"/>
        <v>#DIV/0!</v>
      </c>
      <c r="BF58" t="e">
        <f t="shared" si="79"/>
        <v>#DIV/0!</v>
      </c>
      <c r="BG58" t="e">
        <f t="shared" si="80"/>
        <v>#DIV/0!</v>
      </c>
      <c r="BH58" t="e">
        <f t="shared" si="81"/>
        <v>#DIV/0!</v>
      </c>
      <c r="BI58">
        <v>1013</v>
      </c>
      <c r="BJ58">
        <v>300</v>
      </c>
      <c r="BK58">
        <v>300</v>
      </c>
      <c r="BL58">
        <v>300</v>
      </c>
      <c r="BM58">
        <v>10471.4</v>
      </c>
      <c r="BN58">
        <v>2790.08</v>
      </c>
      <c r="BO58">
        <v>-8.6142000000000007E-3</v>
      </c>
      <c r="BP58">
        <v>15.976100000000001</v>
      </c>
      <c r="BQ58" s="2">
        <f t="shared" si="82"/>
        <v>99.9633238095238</v>
      </c>
      <c r="BR58">
        <f t="shared" si="83"/>
        <v>85.460963972912637</v>
      </c>
      <c r="BS58">
        <f t="shared" si="84"/>
        <v>0.85492319298781183</v>
      </c>
      <c r="BT58">
        <f t="shared" si="85"/>
        <v>0.21984638597562386</v>
      </c>
      <c r="BU58">
        <v>6</v>
      </c>
      <c r="BV58">
        <v>1571768787.5999999</v>
      </c>
      <c r="BW58">
        <v>545.88757142857105</v>
      </c>
      <c r="BX58">
        <v>550.04166666666697</v>
      </c>
      <c r="BY58">
        <v>20.316761904761901</v>
      </c>
      <c r="BZ58">
        <v>19.0032904761905</v>
      </c>
      <c r="CA58">
        <v>500.00985714285702</v>
      </c>
      <c r="CB58">
        <v>98.202509523809496</v>
      </c>
      <c r="CC58">
        <v>0.100014861904762</v>
      </c>
      <c r="CD58">
        <v>25.5104857142857</v>
      </c>
      <c r="CE58">
        <v>24.972376190476201</v>
      </c>
      <c r="CF58">
        <v>999.9</v>
      </c>
      <c r="CG58">
        <v>0</v>
      </c>
      <c r="CH58">
        <v>0</v>
      </c>
      <c r="CI58">
        <v>10000.7414285714</v>
      </c>
      <c r="CJ58">
        <v>0</v>
      </c>
      <c r="CK58">
        <v>0.27864899999999998</v>
      </c>
      <c r="CL58">
        <v>99.9633238095238</v>
      </c>
      <c r="CM58">
        <v>0.50005766666666696</v>
      </c>
      <c r="CN58">
        <v>0.49994233333333299</v>
      </c>
      <c r="CO58">
        <v>0</v>
      </c>
      <c r="CP58">
        <v>904.22795238095205</v>
      </c>
      <c r="CQ58">
        <v>0.49995400000000001</v>
      </c>
      <c r="CR58">
        <v>942.40209523809494</v>
      </c>
      <c r="CS58">
        <v>653.43714285714304</v>
      </c>
      <c r="CT58">
        <v>35.931095238095203</v>
      </c>
      <c r="CU58">
        <v>40.011809523809497</v>
      </c>
      <c r="CV58">
        <v>38.067999999999998</v>
      </c>
      <c r="CW58">
        <v>40.017714285714298</v>
      </c>
      <c r="CX58">
        <v>39.169285714285699</v>
      </c>
      <c r="CY58">
        <v>49.737619047618999</v>
      </c>
      <c r="CZ58">
        <v>49.725714285714297</v>
      </c>
      <c r="DA58">
        <v>0</v>
      </c>
      <c r="DB58">
        <v>90</v>
      </c>
      <c r="DC58">
        <v>903.98396153846102</v>
      </c>
      <c r="DD58">
        <v>9.7459487668369498</v>
      </c>
      <c r="DE58">
        <v>11.882427197818499</v>
      </c>
      <c r="DF58">
        <v>942.54465384615401</v>
      </c>
      <c r="DG58">
        <v>15</v>
      </c>
      <c r="DH58">
        <v>1571768756.0999999</v>
      </c>
      <c r="DI58" t="s">
        <v>399</v>
      </c>
      <c r="DJ58">
        <v>45</v>
      </c>
      <c r="DK58">
        <v>1.2030000000000001</v>
      </c>
      <c r="DL58">
        <v>0.155</v>
      </c>
      <c r="DM58">
        <v>550</v>
      </c>
      <c r="DN58">
        <v>19</v>
      </c>
      <c r="DO58">
        <v>0.3</v>
      </c>
      <c r="DP58">
        <v>7.0000000000000007E-2</v>
      </c>
      <c r="DQ58">
        <v>100</v>
      </c>
      <c r="DR58">
        <v>100</v>
      </c>
      <c r="DS58">
        <v>1.2030000000000001</v>
      </c>
      <c r="DT58">
        <v>0.155</v>
      </c>
      <c r="DU58">
        <v>2</v>
      </c>
      <c r="DV58">
        <v>565.72199999999998</v>
      </c>
      <c r="DW58">
        <v>613.32299999999998</v>
      </c>
      <c r="DX58">
        <v>24.011299999999999</v>
      </c>
      <c r="DY58">
        <v>29.879899999999999</v>
      </c>
      <c r="DZ58">
        <v>30.0001</v>
      </c>
      <c r="EA58">
        <v>30.278099999999998</v>
      </c>
      <c r="EB58">
        <v>30.351900000000001</v>
      </c>
      <c r="EC58">
        <v>26.823699999999999</v>
      </c>
      <c r="ED58">
        <v>38.597299999999997</v>
      </c>
      <c r="EE58">
        <v>90</v>
      </c>
      <c r="EF58">
        <v>24.0303</v>
      </c>
      <c r="EG58">
        <v>550</v>
      </c>
      <c r="EH58">
        <v>18.8032</v>
      </c>
      <c r="EI58">
        <v>101.593</v>
      </c>
      <c r="EJ58">
        <v>99.9983</v>
      </c>
    </row>
    <row r="59" spans="1:140">
      <c r="A59">
        <v>59</v>
      </c>
      <c r="B59">
        <v>1571768883.5999999</v>
      </c>
      <c r="C59">
        <v>9786.5</v>
      </c>
      <c r="D59" t="s">
        <v>400</v>
      </c>
      <c r="E59" t="s">
        <v>401</v>
      </c>
      <c r="F59">
        <v>1571768878.0999999</v>
      </c>
      <c r="G59">
        <f t="shared" si="43"/>
        <v>1.0727133949289653E-3</v>
      </c>
      <c r="H59" s="2">
        <f t="shared" si="44"/>
        <v>3.0848918516039534</v>
      </c>
      <c r="I59">
        <f t="shared" si="45"/>
        <v>595.54966311994701</v>
      </c>
      <c r="J59">
        <f t="shared" si="46"/>
        <v>526.84463078745227</v>
      </c>
      <c r="K59" s="2">
        <f t="shared" si="47"/>
        <v>51.789104803351314</v>
      </c>
      <c r="L59">
        <f t="shared" si="48"/>
        <v>58.542845682644248</v>
      </c>
      <c r="M59">
        <f t="shared" si="49"/>
        <v>8.7457673484060861E-2</v>
      </c>
      <c r="N59">
        <f t="shared" si="50"/>
        <v>2.2328848636493377</v>
      </c>
      <c r="O59">
        <f t="shared" si="51"/>
        <v>8.5598241876243028E-2</v>
      </c>
      <c r="P59">
        <f t="shared" si="52"/>
        <v>5.3662671032516998E-2</v>
      </c>
      <c r="Q59" s="1">
        <f t="shared" si="53"/>
        <v>18.794957409106711</v>
      </c>
      <c r="R59">
        <f t="shared" si="54"/>
        <v>25.332130992193235</v>
      </c>
      <c r="S59">
        <f t="shared" si="55"/>
        <v>25.004923809523799</v>
      </c>
      <c r="T59">
        <f t="shared" si="56"/>
        <v>3.1806111137583271</v>
      </c>
      <c r="U59">
        <f t="shared" si="57"/>
        <v>60.303719307498881</v>
      </c>
      <c r="V59">
        <f t="shared" si="58"/>
        <v>1.981056135884629</v>
      </c>
      <c r="W59">
        <f t="shared" si="59"/>
        <v>3.2851309316144963</v>
      </c>
      <c r="X59">
        <f t="shared" si="60"/>
        <v>1.199554977873698</v>
      </c>
      <c r="Y59">
        <f t="shared" si="61"/>
        <v>-47.306660716367368</v>
      </c>
      <c r="Z59">
        <f t="shared" si="62"/>
        <v>65.420984333604864</v>
      </c>
      <c r="AA59">
        <f t="shared" si="63"/>
        <v>6.2146989223658782</v>
      </c>
      <c r="AB59">
        <f t="shared" si="64"/>
        <v>43.123979948710087</v>
      </c>
      <c r="AC59">
        <v>-4.0724556932692398E-2</v>
      </c>
      <c r="AD59">
        <v>4.57168828240807E-2</v>
      </c>
      <c r="AE59">
        <v>3.4246676162817802</v>
      </c>
      <c r="AF59">
        <v>6</v>
      </c>
      <c r="AG59">
        <v>1</v>
      </c>
      <c r="AH59">
        <f t="shared" si="65"/>
        <v>1.0002300146895997</v>
      </c>
      <c r="AI59">
        <f t="shared" si="66"/>
        <v>2.3001468959971128E-2</v>
      </c>
      <c r="AJ59">
        <f t="shared" si="67"/>
        <v>52182.58102195523</v>
      </c>
      <c r="AK59" t="s">
        <v>245</v>
      </c>
      <c r="AL59">
        <v>613.87615384615401</v>
      </c>
      <c r="AM59">
        <v>2863.41</v>
      </c>
      <c r="AN59">
        <f t="shared" si="68"/>
        <v>2249.5338461538458</v>
      </c>
      <c r="AO59">
        <f t="shared" si="69"/>
        <v>0.78561360271628788</v>
      </c>
      <c r="AP59">
        <v>-2.6002066171693601</v>
      </c>
      <c r="AQ59" t="s">
        <v>402</v>
      </c>
      <c r="AR59">
        <v>908.36726923076901</v>
      </c>
      <c r="AS59">
        <v>2894.73</v>
      </c>
      <c r="AT59" s="2">
        <f t="shared" si="70"/>
        <v>0.68619965619219436</v>
      </c>
      <c r="AU59">
        <v>0.5</v>
      </c>
      <c r="AV59">
        <f t="shared" si="71"/>
        <v>85.498402535826685</v>
      </c>
      <c r="AW59">
        <f t="shared" si="72"/>
        <v>3.0848918516039534</v>
      </c>
      <c r="AX59" s="2">
        <f t="shared" si="73"/>
        <v>29.334487212533055</v>
      </c>
      <c r="AY59">
        <f t="shared" si="74"/>
        <v>1</v>
      </c>
      <c r="AZ59" s="2">
        <f t="shared" si="75"/>
        <v>6.649362210470619E-2</v>
      </c>
      <c r="BA59">
        <f t="shared" si="76"/>
        <v>-1.0819661937382817E-2</v>
      </c>
      <c r="BB59" t="s">
        <v>243</v>
      </c>
      <c r="BC59">
        <v>0</v>
      </c>
      <c r="BD59">
        <f t="shared" si="77"/>
        <v>2894.73</v>
      </c>
      <c r="BE59">
        <f t="shared" si="78"/>
        <v>0.68619965619219436</v>
      </c>
      <c r="BF59">
        <f t="shared" si="79"/>
        <v>-1.0938007480591381E-2</v>
      </c>
      <c r="BG59">
        <f t="shared" si="80"/>
        <v>0.87088558265966531</v>
      </c>
      <c r="BH59">
        <f t="shared" si="81"/>
        <v>-1.3922884536078319E-2</v>
      </c>
      <c r="BI59">
        <v>1014</v>
      </c>
      <c r="BJ59">
        <v>300</v>
      </c>
      <c r="BK59">
        <v>300</v>
      </c>
      <c r="BL59">
        <v>300</v>
      </c>
      <c r="BM59">
        <v>10471.5</v>
      </c>
      <c r="BN59">
        <v>2811</v>
      </c>
      <c r="BO59">
        <v>-8.6145000000000006E-3</v>
      </c>
      <c r="BP59">
        <v>7.7866200000000001</v>
      </c>
      <c r="BQ59" s="2">
        <f t="shared" si="82"/>
        <v>100.008180952381</v>
      </c>
      <c r="BR59">
        <f t="shared" si="83"/>
        <v>85.498402535826685</v>
      </c>
      <c r="BS59">
        <f t="shared" si="84"/>
        <v>0.85491408524405466</v>
      </c>
      <c r="BT59">
        <f t="shared" si="85"/>
        <v>0.21982817048810938</v>
      </c>
      <c r="BU59">
        <v>6</v>
      </c>
      <c r="BV59">
        <v>1571768878.0999999</v>
      </c>
      <c r="BW59">
        <v>595.54966666666701</v>
      </c>
      <c r="BX59">
        <v>600.01709523809495</v>
      </c>
      <c r="BY59">
        <v>20.153057142857101</v>
      </c>
      <c r="BZ59">
        <v>18.892099999999999</v>
      </c>
      <c r="CA59">
        <v>500.02409523809501</v>
      </c>
      <c r="CB59">
        <v>98.200490476190495</v>
      </c>
      <c r="CC59">
        <v>0.100036428571429</v>
      </c>
      <c r="CD59">
        <v>25.548380952380899</v>
      </c>
      <c r="CE59">
        <v>25.004923809523799</v>
      </c>
      <c r="CF59">
        <v>999.9</v>
      </c>
      <c r="CG59">
        <v>0</v>
      </c>
      <c r="CH59">
        <v>0</v>
      </c>
      <c r="CI59">
        <v>10000.8919047619</v>
      </c>
      <c r="CJ59">
        <v>0</v>
      </c>
      <c r="CK59">
        <v>0.27864899999999998</v>
      </c>
      <c r="CL59">
        <v>100.008180952381</v>
      </c>
      <c r="CM59">
        <v>0.50036480952381002</v>
      </c>
      <c r="CN59">
        <v>0.49963519047618998</v>
      </c>
      <c r="CO59">
        <v>0</v>
      </c>
      <c r="CP59">
        <v>908.47809523809497</v>
      </c>
      <c r="CQ59">
        <v>0.49995400000000001</v>
      </c>
      <c r="CR59">
        <v>946.91914285714302</v>
      </c>
      <c r="CS59">
        <v>653.80100000000004</v>
      </c>
      <c r="CT59">
        <v>35.823999999999998</v>
      </c>
      <c r="CU59">
        <v>39.936999999999998</v>
      </c>
      <c r="CV59">
        <v>38.002952380952401</v>
      </c>
      <c r="CW59">
        <v>40</v>
      </c>
      <c r="CX59">
        <v>39.061999999999998</v>
      </c>
      <c r="CY59">
        <v>49.790476190476198</v>
      </c>
      <c r="CZ59">
        <v>49.717619047619102</v>
      </c>
      <c r="DA59">
        <v>0</v>
      </c>
      <c r="DB59">
        <v>180.59999990463299</v>
      </c>
      <c r="DC59">
        <v>908.36726923076901</v>
      </c>
      <c r="DD59">
        <v>3.45090597875955</v>
      </c>
      <c r="DE59">
        <v>5.4992820738203196</v>
      </c>
      <c r="DF59">
        <v>946.68630769230799</v>
      </c>
      <c r="DG59">
        <v>15</v>
      </c>
      <c r="DH59">
        <v>1571768845.5999999</v>
      </c>
      <c r="DI59" t="s">
        <v>403</v>
      </c>
      <c r="DJ59">
        <v>46</v>
      </c>
      <c r="DK59">
        <v>1.2230000000000001</v>
      </c>
      <c r="DL59">
        <v>0.154</v>
      </c>
      <c r="DM59">
        <v>600</v>
      </c>
      <c r="DN59">
        <v>19</v>
      </c>
      <c r="DO59">
        <v>0.37</v>
      </c>
      <c r="DP59">
        <v>0.06</v>
      </c>
      <c r="DQ59">
        <v>100</v>
      </c>
      <c r="DR59">
        <v>100</v>
      </c>
      <c r="DS59">
        <v>1.2230000000000001</v>
      </c>
      <c r="DT59">
        <v>0.154</v>
      </c>
      <c r="DU59">
        <v>2</v>
      </c>
      <c r="DV59">
        <v>565.58799999999997</v>
      </c>
      <c r="DW59">
        <v>613.33699999999999</v>
      </c>
      <c r="DX59">
        <v>24.051600000000001</v>
      </c>
      <c r="DY59">
        <v>29.879899999999999</v>
      </c>
      <c r="DZ59">
        <v>29.9999</v>
      </c>
      <c r="EA59">
        <v>30.2729</v>
      </c>
      <c r="EB59">
        <v>30.346699999999998</v>
      </c>
      <c r="EC59">
        <v>28.7911</v>
      </c>
      <c r="ED59">
        <v>38.470500000000001</v>
      </c>
      <c r="EE59">
        <v>90</v>
      </c>
      <c r="EF59">
        <v>24.063199999999998</v>
      </c>
      <c r="EG59">
        <v>600</v>
      </c>
      <c r="EH59">
        <v>18.821100000000001</v>
      </c>
      <c r="EI59">
        <v>101.592</v>
      </c>
      <c r="EJ59">
        <v>99.998699999999999</v>
      </c>
    </row>
    <row r="60" spans="1:140">
      <c r="A60">
        <v>60</v>
      </c>
      <c r="B60">
        <v>1571768974.0999999</v>
      </c>
      <c r="C60">
        <v>9877</v>
      </c>
      <c r="D60" t="s">
        <v>404</v>
      </c>
      <c r="E60" t="s">
        <v>405</v>
      </c>
      <c r="F60">
        <v>1571768968.5999999</v>
      </c>
      <c r="G60">
        <f t="shared" si="43"/>
        <v>9.6728205612818009E-4</v>
      </c>
      <c r="H60" s="2">
        <f t="shared" si="44"/>
        <v>3.2475428038838872</v>
      </c>
      <c r="I60">
        <f t="shared" si="45"/>
        <v>695.30656769569327</v>
      </c>
      <c r="J60">
        <f t="shared" si="46"/>
        <v>616.1276200173229</v>
      </c>
      <c r="K60" s="2">
        <f t="shared" si="47"/>
        <v>60.569543848877416</v>
      </c>
      <c r="L60">
        <f t="shared" si="48"/>
        <v>68.353373996239085</v>
      </c>
      <c r="M60">
        <f t="shared" si="49"/>
        <v>7.9772459926417891E-2</v>
      </c>
      <c r="N60">
        <f t="shared" si="50"/>
        <v>2.2329143305463597</v>
      </c>
      <c r="O60">
        <f t="shared" si="51"/>
        <v>7.8222358923709642E-2</v>
      </c>
      <c r="P60">
        <f t="shared" si="52"/>
        <v>4.9025735962492753E-2</v>
      </c>
      <c r="Q60" s="1">
        <f t="shared" si="53"/>
        <v>18.792295311288949</v>
      </c>
      <c r="R60">
        <f t="shared" si="54"/>
        <v>25.292889793355258</v>
      </c>
      <c r="S60">
        <f t="shared" si="55"/>
        <v>24.9728142857143</v>
      </c>
      <c r="T60">
        <f t="shared" si="56"/>
        <v>3.1745276562555333</v>
      </c>
      <c r="U60">
        <f t="shared" si="57"/>
        <v>60.869639428787139</v>
      </c>
      <c r="V60">
        <f t="shared" si="58"/>
        <v>1.9908220739338254</v>
      </c>
      <c r="W60">
        <f t="shared" si="59"/>
        <v>3.2706322768067917</v>
      </c>
      <c r="X60">
        <f t="shared" si="60"/>
        <v>1.183705582321708</v>
      </c>
      <c r="Y60">
        <f t="shared" si="61"/>
        <v>-42.657138675252739</v>
      </c>
      <c r="Z60">
        <f t="shared" si="62"/>
        <v>60.321711174791446</v>
      </c>
      <c r="AA60">
        <f t="shared" si="63"/>
        <v>5.7271437124705544</v>
      </c>
      <c r="AB60">
        <f t="shared" si="64"/>
        <v>42.18401152329821</v>
      </c>
      <c r="AC60">
        <v>-4.07253448280602E-2</v>
      </c>
      <c r="AD60">
        <v>4.5717767305654501E-2</v>
      </c>
      <c r="AE60">
        <v>3.4247201405226</v>
      </c>
      <c r="AF60">
        <v>6</v>
      </c>
      <c r="AG60">
        <v>1</v>
      </c>
      <c r="AH60">
        <f t="shared" si="65"/>
        <v>1.0002299524249572</v>
      </c>
      <c r="AI60">
        <f t="shared" si="66"/>
        <v>2.2995242495715829E-2</v>
      </c>
      <c r="AJ60">
        <f t="shared" si="67"/>
        <v>52196.707346486743</v>
      </c>
      <c r="AK60" t="s">
        <v>243</v>
      </c>
      <c r="AL60">
        <v>0</v>
      </c>
      <c r="AM60">
        <v>0</v>
      </c>
      <c r="AN60">
        <f t="shared" si="68"/>
        <v>0</v>
      </c>
      <c r="AO60" t="e">
        <f t="shared" si="69"/>
        <v>#DIV/0!</v>
      </c>
      <c r="AP60">
        <v>0</v>
      </c>
      <c r="AQ60" t="s">
        <v>243</v>
      </c>
      <c r="AR60">
        <v>0</v>
      </c>
      <c r="AS60">
        <v>0</v>
      </c>
      <c r="AT60" s="2" t="e">
        <f t="shared" si="70"/>
        <v>#DIV/0!</v>
      </c>
      <c r="AU60">
        <v>0.5</v>
      </c>
      <c r="AV60">
        <f t="shared" si="71"/>
        <v>85.488690227282589</v>
      </c>
      <c r="AW60">
        <f t="shared" si="72"/>
        <v>3.2475428038838872</v>
      </c>
      <c r="AX60" s="2" t="e">
        <f t="shared" si="73"/>
        <v>#DIV/0!</v>
      </c>
      <c r="AY60" t="e">
        <f t="shared" si="74"/>
        <v>#DIV/0!</v>
      </c>
      <c r="AZ60" s="2">
        <f t="shared" si="75"/>
        <v>3.7987981746472901E-2</v>
      </c>
      <c r="BA60" t="e">
        <f t="shared" si="76"/>
        <v>#DIV/0!</v>
      </c>
      <c r="BB60" t="s">
        <v>243</v>
      </c>
      <c r="BC60">
        <v>0</v>
      </c>
      <c r="BD60">
        <f t="shared" si="77"/>
        <v>0</v>
      </c>
      <c r="BE60" t="e">
        <f t="shared" si="78"/>
        <v>#DIV/0!</v>
      </c>
      <c r="BF60" t="e">
        <f t="shared" si="79"/>
        <v>#DIV/0!</v>
      </c>
      <c r="BG60" t="e">
        <f t="shared" si="80"/>
        <v>#DIV/0!</v>
      </c>
      <c r="BH60" t="e">
        <f t="shared" si="81"/>
        <v>#DIV/0!</v>
      </c>
      <c r="BI60">
        <v>1014</v>
      </c>
      <c r="BJ60">
        <v>300</v>
      </c>
      <c r="BK60">
        <v>300</v>
      </c>
      <c r="BL60">
        <v>300</v>
      </c>
      <c r="BM60">
        <v>10471.5</v>
      </c>
      <c r="BN60">
        <v>2811</v>
      </c>
      <c r="BO60">
        <v>-8.6145000000000006E-3</v>
      </c>
      <c r="BP60">
        <v>7.7866200000000001</v>
      </c>
      <c r="BQ60" s="2">
        <f t="shared" si="82"/>
        <v>99.997180952380901</v>
      </c>
      <c r="BR60">
        <f t="shared" si="83"/>
        <v>85.488690227282589</v>
      </c>
      <c r="BS60">
        <f t="shared" si="84"/>
        <v>0.85491100262109065</v>
      </c>
      <c r="BT60">
        <f t="shared" si="85"/>
        <v>0.21982200524218157</v>
      </c>
      <c r="BU60">
        <v>6</v>
      </c>
      <c r="BV60">
        <v>1571768968.5999999</v>
      </c>
      <c r="BW60">
        <v>695.30657142857103</v>
      </c>
      <c r="BX60">
        <v>700.00976190476194</v>
      </c>
      <c r="BY60">
        <v>20.2511095238095</v>
      </c>
      <c r="BZ60">
        <v>19.114152380952401</v>
      </c>
      <c r="CA60">
        <v>500.003619047619</v>
      </c>
      <c r="CB60">
        <v>98.206795238095197</v>
      </c>
      <c r="CC60">
        <v>0.100019585714286</v>
      </c>
      <c r="CD60">
        <v>25.473904761904802</v>
      </c>
      <c r="CE60">
        <v>24.9728142857143</v>
      </c>
      <c r="CF60">
        <v>999.9</v>
      </c>
      <c r="CG60">
        <v>0</v>
      </c>
      <c r="CH60">
        <v>0</v>
      </c>
      <c r="CI60">
        <v>10000.4433333333</v>
      </c>
      <c r="CJ60">
        <v>0</v>
      </c>
      <c r="CK60">
        <v>0.27864899999999998</v>
      </c>
      <c r="CL60">
        <v>99.997180952380901</v>
      </c>
      <c r="CM60">
        <v>0.50047461904761903</v>
      </c>
      <c r="CN60">
        <v>0.49952538095238103</v>
      </c>
      <c r="CO60">
        <v>0</v>
      </c>
      <c r="CP60">
        <v>912.67657142857104</v>
      </c>
      <c r="CQ60">
        <v>0.49995400000000001</v>
      </c>
      <c r="CR60">
        <v>950.97566666666705</v>
      </c>
      <c r="CS60">
        <v>653.754476190476</v>
      </c>
      <c r="CT60">
        <v>35.856999999999999</v>
      </c>
      <c r="CU60">
        <v>39.936999999999998</v>
      </c>
      <c r="CV60">
        <v>38</v>
      </c>
      <c r="CW60">
        <v>39.975999999999999</v>
      </c>
      <c r="CX60">
        <v>39.070999999999998</v>
      </c>
      <c r="CY60">
        <v>49.794285714285699</v>
      </c>
      <c r="CZ60">
        <v>49.700952380952401</v>
      </c>
      <c r="DA60">
        <v>0</v>
      </c>
      <c r="DB60">
        <v>90</v>
      </c>
      <c r="DC60">
        <v>912.63365384615395</v>
      </c>
      <c r="DD60">
        <v>8.4194530281738906</v>
      </c>
      <c r="DE60">
        <v>2.22020514826063</v>
      </c>
      <c r="DF60">
        <v>950.74149999999997</v>
      </c>
      <c r="DG60">
        <v>15</v>
      </c>
      <c r="DH60">
        <v>1571768949.5999999</v>
      </c>
      <c r="DI60" t="s">
        <v>406</v>
      </c>
      <c r="DJ60">
        <v>47</v>
      </c>
      <c r="DK60">
        <v>1.3560000000000001</v>
      </c>
      <c r="DL60">
        <v>0.154</v>
      </c>
      <c r="DM60">
        <v>700</v>
      </c>
      <c r="DN60">
        <v>19</v>
      </c>
      <c r="DO60">
        <v>0.28999999999999998</v>
      </c>
      <c r="DP60">
        <v>0.04</v>
      </c>
      <c r="DQ60">
        <v>100</v>
      </c>
      <c r="DR60">
        <v>100</v>
      </c>
      <c r="DS60">
        <v>1.3560000000000001</v>
      </c>
      <c r="DT60">
        <v>0.154</v>
      </c>
      <c r="DU60">
        <v>2</v>
      </c>
      <c r="DV60">
        <v>565.40899999999999</v>
      </c>
      <c r="DW60">
        <v>613.24199999999996</v>
      </c>
      <c r="DX60">
        <v>24.012699999999999</v>
      </c>
      <c r="DY60">
        <v>29.8841</v>
      </c>
      <c r="DZ60">
        <v>30.0002</v>
      </c>
      <c r="EA60">
        <v>30.2729</v>
      </c>
      <c r="EB60">
        <v>30.342700000000001</v>
      </c>
      <c r="EC60">
        <v>32.639600000000002</v>
      </c>
      <c r="ED60">
        <v>38.095599999999997</v>
      </c>
      <c r="EE60">
        <v>90</v>
      </c>
      <c r="EF60">
        <v>24.030100000000001</v>
      </c>
      <c r="EG60">
        <v>700</v>
      </c>
      <c r="EH60">
        <v>18.831700000000001</v>
      </c>
      <c r="EI60">
        <v>101.59</v>
      </c>
      <c r="EJ60">
        <v>100</v>
      </c>
    </row>
    <row r="61" spans="1:140">
      <c r="A61">
        <v>61</v>
      </c>
      <c r="B61">
        <v>1571769064.5999999</v>
      </c>
      <c r="C61">
        <v>9967.5</v>
      </c>
      <c r="D61" t="s">
        <v>407</v>
      </c>
      <c r="E61" t="s">
        <v>408</v>
      </c>
      <c r="F61">
        <v>1571769059.0999999</v>
      </c>
      <c r="G61">
        <f t="shared" si="43"/>
        <v>9.3398432106733603E-4</v>
      </c>
      <c r="H61" s="2">
        <f t="shared" si="44"/>
        <v>3.3284692187276281</v>
      </c>
      <c r="I61">
        <f t="shared" si="45"/>
        <v>795.13899617253787</v>
      </c>
      <c r="J61">
        <f t="shared" si="46"/>
        <v>708.04319586297913</v>
      </c>
      <c r="K61" s="2">
        <f t="shared" si="47"/>
        <v>69.602132025808615</v>
      </c>
      <c r="L61">
        <f t="shared" si="48"/>
        <v>78.163831972166832</v>
      </c>
      <c r="M61">
        <f t="shared" si="49"/>
        <v>7.5226800054267504E-2</v>
      </c>
      <c r="N61">
        <f t="shared" si="50"/>
        <v>2.2326608404007997</v>
      </c>
      <c r="O61">
        <f t="shared" si="51"/>
        <v>7.3846523383182816E-2</v>
      </c>
      <c r="P61">
        <f t="shared" si="52"/>
        <v>4.6275980058015406E-2</v>
      </c>
      <c r="Q61" s="1">
        <f t="shared" si="53"/>
        <v>18.789678516496451</v>
      </c>
      <c r="R61">
        <f t="shared" si="54"/>
        <v>25.342400845905555</v>
      </c>
      <c r="S61">
        <f t="shared" si="55"/>
        <v>25.013123809523801</v>
      </c>
      <c r="T61">
        <f t="shared" si="56"/>
        <v>3.1821663145247241</v>
      </c>
      <c r="U61">
        <f t="shared" si="57"/>
        <v>60.140516497077492</v>
      </c>
      <c r="V61">
        <f t="shared" si="58"/>
        <v>1.9714673108682523</v>
      </c>
      <c r="W61">
        <f t="shared" si="59"/>
        <v>3.2781017285810226</v>
      </c>
      <c r="X61">
        <f t="shared" si="60"/>
        <v>1.2106990036564718</v>
      </c>
      <c r="Y61">
        <f t="shared" si="61"/>
        <v>-41.188708559069518</v>
      </c>
      <c r="Z61">
        <f t="shared" si="62"/>
        <v>60.085592313270872</v>
      </c>
      <c r="AA61">
        <f t="shared" si="63"/>
        <v>5.7076326176341761</v>
      </c>
      <c r="AB61">
        <f t="shared" si="64"/>
        <v>43.394194888331981</v>
      </c>
      <c r="AC61">
        <v>-4.0718567227970598E-2</v>
      </c>
      <c r="AD61">
        <v>4.5710158855803498E-2</v>
      </c>
      <c r="AE61">
        <v>3.4242683074729201</v>
      </c>
      <c r="AF61">
        <v>6</v>
      </c>
      <c r="AG61">
        <v>1</v>
      </c>
      <c r="AH61">
        <f t="shared" si="65"/>
        <v>1.0002300191959808</v>
      </c>
      <c r="AI61">
        <f t="shared" si="66"/>
        <v>2.3001919598075737E-2</v>
      </c>
      <c r="AJ61">
        <f t="shared" si="67"/>
        <v>52181.558931111293</v>
      </c>
      <c r="AK61" t="s">
        <v>245</v>
      </c>
      <c r="AL61">
        <v>613.87615384615401</v>
      </c>
      <c r="AM61">
        <v>2863.41</v>
      </c>
      <c r="AN61">
        <f t="shared" si="68"/>
        <v>2249.5338461538458</v>
      </c>
      <c r="AO61">
        <f t="shared" si="69"/>
        <v>0.78561360271628788</v>
      </c>
      <c r="AP61">
        <v>-2.6002066171693601</v>
      </c>
      <c r="AQ61" t="s">
        <v>409</v>
      </c>
      <c r="AR61">
        <v>916.379538461538</v>
      </c>
      <c r="AS61">
        <v>2926.66</v>
      </c>
      <c r="AT61" s="2">
        <f t="shared" si="70"/>
        <v>0.68688554923990552</v>
      </c>
      <c r="AU61">
        <v>0.5</v>
      </c>
      <c r="AV61">
        <f t="shared" si="71"/>
        <v>85.477627035707187</v>
      </c>
      <c r="AW61">
        <f t="shared" si="72"/>
        <v>3.3284692187276281</v>
      </c>
      <c r="AX61" s="2">
        <f t="shared" si="73"/>
        <v>29.356673397072765</v>
      </c>
      <c r="AY61">
        <f t="shared" si="74"/>
        <v>1</v>
      </c>
      <c r="AZ61" s="2">
        <f t="shared" si="75"/>
        <v>6.9359387263059596E-2</v>
      </c>
      <c r="BA61">
        <f t="shared" si="76"/>
        <v>-2.1611666541381646E-2</v>
      </c>
      <c r="BB61" t="s">
        <v>243</v>
      </c>
      <c r="BC61">
        <v>0</v>
      </c>
      <c r="BD61">
        <f t="shared" si="77"/>
        <v>2926.66</v>
      </c>
      <c r="BE61">
        <f t="shared" si="78"/>
        <v>0.68688554923990552</v>
      </c>
      <c r="BF61">
        <f t="shared" si="79"/>
        <v>-2.2089047673927241E-2</v>
      </c>
      <c r="BG61">
        <f t="shared" si="80"/>
        <v>0.86920378005992804</v>
      </c>
      <c r="BH61">
        <f t="shared" si="81"/>
        <v>-2.8116936363567976E-2</v>
      </c>
      <c r="BI61">
        <v>1015</v>
      </c>
      <c r="BJ61">
        <v>300</v>
      </c>
      <c r="BK61">
        <v>300</v>
      </c>
      <c r="BL61">
        <v>300</v>
      </c>
      <c r="BM61">
        <v>10471.4</v>
      </c>
      <c r="BN61">
        <v>2832.04</v>
      </c>
      <c r="BO61">
        <v>-8.61431E-3</v>
      </c>
      <c r="BP61">
        <v>-2.01172</v>
      </c>
      <c r="BQ61" s="2">
        <f t="shared" si="82"/>
        <v>99.984366666666702</v>
      </c>
      <c r="BR61">
        <f t="shared" si="83"/>
        <v>85.477627035707187</v>
      </c>
      <c r="BS61">
        <f t="shared" si="84"/>
        <v>0.85490992127476417</v>
      </c>
      <c r="BT61">
        <f t="shared" si="85"/>
        <v>0.21981984254952822</v>
      </c>
      <c r="BU61">
        <v>6</v>
      </c>
      <c r="BV61">
        <v>1571769059.0999999</v>
      </c>
      <c r="BW61">
        <v>795.13900000000001</v>
      </c>
      <c r="BX61">
        <v>800.02323809523796</v>
      </c>
      <c r="BY61">
        <v>20.0551904761905</v>
      </c>
      <c r="BZ61">
        <v>18.9571857142857</v>
      </c>
      <c r="CA61">
        <v>500.01876190476202</v>
      </c>
      <c r="CB61">
        <v>98.202076190476205</v>
      </c>
      <c r="CC61">
        <v>0.100022371428571</v>
      </c>
      <c r="CD61">
        <v>25.512309523809499</v>
      </c>
      <c r="CE61">
        <v>25.013123809523801</v>
      </c>
      <c r="CF61">
        <v>999.9</v>
      </c>
      <c r="CG61">
        <v>0</v>
      </c>
      <c r="CH61">
        <v>0</v>
      </c>
      <c r="CI61">
        <v>9999.25952380952</v>
      </c>
      <c r="CJ61">
        <v>0</v>
      </c>
      <c r="CK61">
        <v>0.27864899999999998</v>
      </c>
      <c r="CL61">
        <v>99.984366666666702</v>
      </c>
      <c r="CM61">
        <v>0.500500619047619</v>
      </c>
      <c r="CN61">
        <v>0.499499380952381</v>
      </c>
      <c r="CO61">
        <v>0</v>
      </c>
      <c r="CP61">
        <v>916.36895238095201</v>
      </c>
      <c r="CQ61">
        <v>0.49995400000000001</v>
      </c>
      <c r="CR61">
        <v>953.91657142857105</v>
      </c>
      <c r="CS61">
        <v>653.67652380952404</v>
      </c>
      <c r="CT61">
        <v>35.806095238095203</v>
      </c>
      <c r="CU61">
        <v>39.913380952380898</v>
      </c>
      <c r="CV61">
        <v>37.948999999999998</v>
      </c>
      <c r="CW61">
        <v>39.936999999999998</v>
      </c>
      <c r="CX61">
        <v>39.056095238095203</v>
      </c>
      <c r="CY61">
        <v>49.792380952381002</v>
      </c>
      <c r="CZ61">
        <v>49.691904761904802</v>
      </c>
      <c r="DA61">
        <v>0</v>
      </c>
      <c r="DB61">
        <v>180.59999990463299</v>
      </c>
      <c r="DC61">
        <v>916.379538461538</v>
      </c>
      <c r="DD61">
        <v>2.3385982842265101</v>
      </c>
      <c r="DE61">
        <v>1.6606496081526601</v>
      </c>
      <c r="DF61">
        <v>953.98107692307701</v>
      </c>
      <c r="DG61">
        <v>15</v>
      </c>
      <c r="DH61">
        <v>1571769038.0999999</v>
      </c>
      <c r="DI61" t="s">
        <v>410</v>
      </c>
      <c r="DJ61">
        <v>48</v>
      </c>
      <c r="DK61">
        <v>1.5049999999999999</v>
      </c>
      <c r="DL61">
        <v>0.153</v>
      </c>
      <c r="DM61">
        <v>800</v>
      </c>
      <c r="DN61">
        <v>19</v>
      </c>
      <c r="DO61">
        <v>0.36</v>
      </c>
      <c r="DP61">
        <v>0.06</v>
      </c>
      <c r="DQ61">
        <v>100</v>
      </c>
      <c r="DR61">
        <v>100</v>
      </c>
      <c r="DS61">
        <v>1.5049999999999999</v>
      </c>
      <c r="DT61">
        <v>0.153</v>
      </c>
      <c r="DU61">
        <v>2</v>
      </c>
      <c r="DV61">
        <v>565.17700000000002</v>
      </c>
      <c r="DW61">
        <v>613.45000000000005</v>
      </c>
      <c r="DX61">
        <v>23.9816</v>
      </c>
      <c r="DY61">
        <v>29.892900000000001</v>
      </c>
      <c r="DZ61">
        <v>30.0001</v>
      </c>
      <c r="EA61">
        <v>30.275500000000001</v>
      </c>
      <c r="EB61">
        <v>30.346699999999998</v>
      </c>
      <c r="EC61">
        <v>36.388599999999997</v>
      </c>
      <c r="ED61">
        <v>37.472799999999999</v>
      </c>
      <c r="EE61">
        <v>90</v>
      </c>
      <c r="EF61">
        <v>23.975200000000001</v>
      </c>
      <c r="EG61">
        <v>800</v>
      </c>
      <c r="EH61">
        <v>18.962499999999999</v>
      </c>
      <c r="EI61">
        <v>101.589</v>
      </c>
      <c r="EJ61">
        <v>99.998099999999994</v>
      </c>
    </row>
    <row r="62" spans="1:140" s="2" customFormat="1">
      <c r="A62" s="2">
        <v>62</v>
      </c>
      <c r="B62" s="2">
        <v>1571769156.0999999</v>
      </c>
      <c r="C62" s="2">
        <v>10059</v>
      </c>
      <c r="D62" s="2" t="s">
        <v>411</v>
      </c>
      <c r="E62" s="2" t="s">
        <v>412</v>
      </c>
      <c r="F62" s="2">
        <v>1571769150.5999999</v>
      </c>
      <c r="G62" s="2">
        <f t="shared" si="43"/>
        <v>8.8597848778931203E-4</v>
      </c>
      <c r="H62" s="2">
        <f t="shared" si="44"/>
        <v>3.7701142325818502</v>
      </c>
      <c r="I62" s="2">
        <f t="shared" si="45"/>
        <v>994.47304329413339</v>
      </c>
      <c r="J62" s="2">
        <f t="shared" si="46"/>
        <v>891.97194114007084</v>
      </c>
      <c r="K62" s="2">
        <f t="shared" si="47"/>
        <v>87.687451708426494</v>
      </c>
      <c r="L62" s="2">
        <f t="shared" si="48"/>
        <v>97.764069627266863</v>
      </c>
      <c r="M62" s="2">
        <f t="shared" si="49"/>
        <v>7.3010625055146411E-2</v>
      </c>
      <c r="N62" s="2">
        <f t="shared" si="50"/>
        <v>2.2343527136987325</v>
      </c>
      <c r="O62" s="2">
        <f t="shared" si="51"/>
        <v>7.1710684297779173E-2</v>
      </c>
      <c r="P62" s="2">
        <f t="shared" si="52"/>
        <v>4.4934044347762922E-2</v>
      </c>
      <c r="Q62" s="3">
        <f t="shared" si="53"/>
        <v>18.793899665420135</v>
      </c>
      <c r="R62" s="2">
        <f t="shared" si="54"/>
        <v>25.275396594093575</v>
      </c>
      <c r="S62" s="2">
        <f t="shared" si="55"/>
        <v>24.963252380952401</v>
      </c>
      <c r="T62" s="2">
        <f t="shared" si="56"/>
        <v>3.1727180275900779</v>
      </c>
      <c r="U62" s="2">
        <f t="shared" si="57"/>
        <v>61.007617758633295</v>
      </c>
      <c r="V62" s="2">
        <f t="shared" si="58"/>
        <v>1.9900322280003147</v>
      </c>
      <c r="W62" s="2">
        <f t="shared" si="59"/>
        <v>3.2619405594126838</v>
      </c>
      <c r="X62" s="2">
        <f t="shared" si="60"/>
        <v>1.1826857995897633</v>
      </c>
      <c r="Y62" s="2">
        <f t="shared" si="61"/>
        <v>-39.07165131150866</v>
      </c>
      <c r="Z62" s="2">
        <f t="shared" si="62"/>
        <v>56.117564228289979</v>
      </c>
      <c r="AA62" s="2">
        <f t="shared" si="63"/>
        <v>5.323102212645213</v>
      </c>
      <c r="AB62" s="2">
        <f t="shared" si="64"/>
        <v>41.162914794846671</v>
      </c>
      <c r="AC62" s="2">
        <v>-4.0763815975308197E-2</v>
      </c>
      <c r="AD62" s="2">
        <v>4.5760954538697898E-2</v>
      </c>
      <c r="AE62" s="2">
        <v>3.42728436157764</v>
      </c>
      <c r="AF62" s="2">
        <v>6</v>
      </c>
      <c r="AG62" s="2">
        <v>1</v>
      </c>
      <c r="AH62" s="2">
        <f t="shared" si="65"/>
        <v>1.0002297097106383</v>
      </c>
      <c r="AI62" s="2">
        <f t="shared" si="66"/>
        <v>2.2970971063829282E-2</v>
      </c>
      <c r="AJ62" s="2">
        <f t="shared" si="67"/>
        <v>52251.846398554189</v>
      </c>
      <c r="AK62" s="2" t="s">
        <v>243</v>
      </c>
      <c r="AL62" s="2">
        <v>0</v>
      </c>
      <c r="AM62" s="2">
        <v>0</v>
      </c>
      <c r="AN62" s="2">
        <f t="shared" si="68"/>
        <v>0</v>
      </c>
      <c r="AO62" s="2" t="e">
        <f t="shared" si="69"/>
        <v>#DIV/0!</v>
      </c>
      <c r="AP62" s="2">
        <v>0</v>
      </c>
      <c r="AQ62" s="2" t="s">
        <v>243</v>
      </c>
      <c r="AR62" s="2">
        <v>0</v>
      </c>
      <c r="AS62" s="2">
        <v>0</v>
      </c>
      <c r="AT62" s="2" t="e">
        <f t="shared" si="70"/>
        <v>#DIV/0!</v>
      </c>
      <c r="AU62" s="2">
        <v>0.5</v>
      </c>
      <c r="AV62" s="2">
        <f t="shared" si="71"/>
        <v>85.498034743379634</v>
      </c>
      <c r="AW62" s="2">
        <f t="shared" si="72"/>
        <v>3.7701142325818502</v>
      </c>
      <c r="AX62" s="2" t="e">
        <f t="shared" si="73"/>
        <v>#DIV/0!</v>
      </c>
      <c r="AY62" s="2" t="e">
        <f t="shared" si="74"/>
        <v>#DIV/0!</v>
      </c>
      <c r="AZ62" s="2">
        <f t="shared" si="75"/>
        <v>4.4095916869876135E-2</v>
      </c>
      <c r="BA62" s="2" t="e">
        <f t="shared" si="76"/>
        <v>#DIV/0!</v>
      </c>
      <c r="BB62" s="2" t="s">
        <v>243</v>
      </c>
      <c r="BC62" s="2">
        <v>0</v>
      </c>
      <c r="BD62" s="2">
        <f t="shared" si="77"/>
        <v>0</v>
      </c>
      <c r="BE62" s="2" t="e">
        <f t="shared" si="78"/>
        <v>#DIV/0!</v>
      </c>
      <c r="BF62" s="2" t="e">
        <f t="shared" si="79"/>
        <v>#DIV/0!</v>
      </c>
      <c r="BG62" s="2" t="e">
        <f t="shared" si="80"/>
        <v>#DIV/0!</v>
      </c>
      <c r="BH62" s="2" t="e">
        <f t="shared" si="81"/>
        <v>#DIV/0!</v>
      </c>
      <c r="BI62" s="2">
        <v>1015</v>
      </c>
      <c r="BJ62" s="2">
        <v>300</v>
      </c>
      <c r="BK62" s="2">
        <v>300</v>
      </c>
      <c r="BL62" s="2">
        <v>300</v>
      </c>
      <c r="BM62" s="2">
        <v>10471.4</v>
      </c>
      <c r="BN62" s="2">
        <v>2832.04</v>
      </c>
      <c r="BO62" s="2">
        <v>-8.61431E-3</v>
      </c>
      <c r="BP62" s="2">
        <v>-2.01172</v>
      </c>
      <c r="BQ62" s="2">
        <f t="shared" si="82"/>
        <v>100.008419047619</v>
      </c>
      <c r="BR62" s="2">
        <f t="shared" si="83"/>
        <v>85.498034743379634</v>
      </c>
      <c r="BS62" s="2">
        <f t="shared" si="84"/>
        <v>0.85490837229083438</v>
      </c>
      <c r="BT62" s="2">
        <f t="shared" si="85"/>
        <v>0.21981674458166889</v>
      </c>
      <c r="BU62" s="2">
        <v>6</v>
      </c>
      <c r="BV62" s="2">
        <v>1571769150.5999999</v>
      </c>
      <c r="BW62" s="2">
        <v>994.47304761904797</v>
      </c>
      <c r="BX62" s="2">
        <v>1000.05347619048</v>
      </c>
      <c r="BY62" s="2">
        <v>20.242952380952399</v>
      </c>
      <c r="BZ62" s="2">
        <v>19.201538095238099</v>
      </c>
      <c r="CA62" s="2">
        <v>499.99709523809503</v>
      </c>
      <c r="CB62" s="2">
        <v>98.207414285714293</v>
      </c>
      <c r="CC62" s="2">
        <v>9.9996142857142895E-2</v>
      </c>
      <c r="CD62" s="2">
        <v>25.429119047619</v>
      </c>
      <c r="CE62" s="2">
        <v>24.963252380952401</v>
      </c>
      <c r="CF62" s="2">
        <v>999.9</v>
      </c>
      <c r="CG62" s="2">
        <v>0</v>
      </c>
      <c r="CH62" s="2">
        <v>0</v>
      </c>
      <c r="CI62" s="2">
        <v>10009.827142857101</v>
      </c>
      <c r="CJ62" s="2">
        <v>0</v>
      </c>
      <c r="CK62" s="2">
        <v>0.27864899999999998</v>
      </c>
      <c r="CL62" s="2">
        <v>100.008419047619</v>
      </c>
      <c r="CM62" s="2">
        <v>0.500552285714286</v>
      </c>
      <c r="CN62" s="2">
        <v>0.499447714285714</v>
      </c>
      <c r="CO62" s="2">
        <v>0</v>
      </c>
      <c r="CP62" s="2">
        <v>920.18271428571404</v>
      </c>
      <c r="CQ62" s="2">
        <v>0.49995400000000001</v>
      </c>
      <c r="CR62" s="2">
        <v>958.79833333333295</v>
      </c>
      <c r="CS62" s="2">
        <v>653.84590476190499</v>
      </c>
      <c r="CT62" s="2">
        <v>35.823999999999998</v>
      </c>
      <c r="CU62" s="2">
        <v>39.934047619047597</v>
      </c>
      <c r="CV62" s="2">
        <v>37.963999999999999</v>
      </c>
      <c r="CW62" s="2">
        <v>39.957999999999998</v>
      </c>
      <c r="CX62" s="2">
        <v>39.061999999999998</v>
      </c>
      <c r="CY62" s="2">
        <v>49.81</v>
      </c>
      <c r="CZ62" s="2">
        <v>49.699047619047597</v>
      </c>
      <c r="DA62" s="2">
        <v>0</v>
      </c>
      <c r="DB62" s="2">
        <v>90.599999904632597</v>
      </c>
      <c r="DC62" s="2">
        <v>920.06561538461494</v>
      </c>
      <c r="DD62" s="2">
        <v>6.4365811780715498</v>
      </c>
      <c r="DE62" s="2">
        <v>7.5409914587897502</v>
      </c>
      <c r="DF62" s="2">
        <v>958.45838461538403</v>
      </c>
      <c r="DG62" s="2">
        <v>15</v>
      </c>
      <c r="DH62" s="2">
        <v>1571769135.0999999</v>
      </c>
      <c r="DI62" s="2" t="s">
        <v>413</v>
      </c>
      <c r="DJ62" s="2">
        <v>49</v>
      </c>
      <c r="DK62" s="2">
        <v>2.02</v>
      </c>
      <c r="DL62" s="2">
        <v>0.15</v>
      </c>
      <c r="DM62" s="2">
        <v>1000</v>
      </c>
      <c r="DN62" s="2">
        <v>19</v>
      </c>
      <c r="DO62" s="2">
        <v>0.24</v>
      </c>
      <c r="DP62" s="2">
        <v>0.04</v>
      </c>
      <c r="DQ62" s="2">
        <v>100</v>
      </c>
      <c r="DR62" s="2">
        <v>100</v>
      </c>
      <c r="DS62" s="2">
        <v>2.02</v>
      </c>
      <c r="DT62" s="2">
        <v>0.15</v>
      </c>
      <c r="DU62" s="2">
        <v>2</v>
      </c>
      <c r="DV62" s="2">
        <v>565.02800000000002</v>
      </c>
      <c r="DW62" s="2">
        <v>613.87800000000004</v>
      </c>
      <c r="DX62" s="2">
        <v>23.943000000000001</v>
      </c>
      <c r="DY62" s="2">
        <v>29.900600000000001</v>
      </c>
      <c r="DZ62" s="2">
        <v>30.000299999999999</v>
      </c>
      <c r="EA62" s="2">
        <v>30.2807</v>
      </c>
      <c r="EB62" s="2">
        <v>30.349299999999999</v>
      </c>
      <c r="EC62" s="2">
        <v>43.628399999999999</v>
      </c>
      <c r="ED62" s="2">
        <v>37.163400000000003</v>
      </c>
      <c r="EE62" s="2">
        <v>90</v>
      </c>
      <c r="EF62" s="2">
        <v>23.947099999999999</v>
      </c>
      <c r="EG62" s="2">
        <v>1000</v>
      </c>
      <c r="EH62" s="2">
        <v>18.9754</v>
      </c>
      <c r="EI62" s="2">
        <v>101.587</v>
      </c>
      <c r="EJ62" s="2">
        <v>99.999300000000005</v>
      </c>
    </row>
    <row r="63" spans="1:140" ht="15">
      <c r="A63">
        <v>63</v>
      </c>
      <c r="B63">
        <v>1571769246.5999999</v>
      </c>
      <c r="C63">
        <v>10149.5</v>
      </c>
      <c r="D63" t="s">
        <v>414</v>
      </c>
      <c r="E63" t="s">
        <v>415</v>
      </c>
      <c r="F63">
        <v>1571769241.0999999</v>
      </c>
      <c r="G63">
        <f t="shared" si="43"/>
        <v>8.4062509962818733E-4</v>
      </c>
      <c r="H63">
        <f t="shared" si="44"/>
        <v>2.2671380764971136</v>
      </c>
      <c r="I63">
        <f t="shared" si="45"/>
        <v>416.84885453634445</v>
      </c>
      <c r="J63">
        <f t="shared" si="46"/>
        <v>354.5019124492589</v>
      </c>
      <c r="K63">
        <f t="shared" si="47"/>
        <v>34.850918816041322</v>
      </c>
      <c r="L63">
        <f t="shared" si="48"/>
        <v>40.980217815003584</v>
      </c>
      <c r="M63">
        <f t="shared" si="49"/>
        <v>6.7455973214802456E-2</v>
      </c>
      <c r="N63">
        <f t="shared" si="50"/>
        <v>2.2327616216008654</v>
      </c>
      <c r="O63">
        <f t="shared" si="51"/>
        <v>6.6343906644826825E-2</v>
      </c>
      <c r="P63">
        <f t="shared" si="52"/>
        <v>4.1563329289675925E-2</v>
      </c>
      <c r="Q63">
        <f t="shared" si="53"/>
        <v>18.789427913832316</v>
      </c>
      <c r="R63">
        <f t="shared" si="54"/>
        <v>25.332492312468492</v>
      </c>
      <c r="S63">
        <f t="shared" si="55"/>
        <v>25.0079904761905</v>
      </c>
      <c r="T63">
        <f t="shared" si="56"/>
        <v>3.1811926557886752</v>
      </c>
      <c r="U63">
        <f t="shared" si="57"/>
        <v>60.186608133978702</v>
      </c>
      <c r="V63">
        <f t="shared" si="58"/>
        <v>1.9681630130411365</v>
      </c>
      <c r="W63">
        <f t="shared" si="59"/>
        <v>3.2701012302602219</v>
      </c>
      <c r="X63">
        <f t="shared" si="60"/>
        <v>1.2130296427475387</v>
      </c>
      <c r="Y63">
        <f t="shared" si="61"/>
        <v>-37.071566893603062</v>
      </c>
      <c r="Z63">
        <f t="shared" si="62"/>
        <v>55.754316140379636</v>
      </c>
      <c r="AA63">
        <f t="shared" si="63"/>
        <v>5.294725455694226</v>
      </c>
      <c r="AB63">
        <f t="shared" si="64"/>
        <v>42.766902616303113</v>
      </c>
      <c r="AC63">
        <v>-4.0721261746908599E-2</v>
      </c>
      <c r="AD63">
        <v>4.5713183689364202E-2</v>
      </c>
      <c r="AE63">
        <v>3.4244479423533898</v>
      </c>
      <c r="AF63">
        <v>6</v>
      </c>
      <c r="AG63">
        <v>1</v>
      </c>
      <c r="AH63">
        <f t="shared" si="65"/>
        <v>1.0002299721757333</v>
      </c>
      <c r="AI63">
        <f t="shared" si="66"/>
        <v>2.2997217573328399E-2</v>
      </c>
      <c r="AJ63">
        <f t="shared" si="67"/>
        <v>52192.22555003946</v>
      </c>
      <c r="AK63" t="s">
        <v>245</v>
      </c>
      <c r="AL63">
        <v>613.87615384615401</v>
      </c>
      <c r="AM63">
        <v>2863.41</v>
      </c>
      <c r="AN63">
        <f t="shared" si="68"/>
        <v>2249.5338461538458</v>
      </c>
      <c r="AO63">
        <f t="shared" si="69"/>
        <v>0.78561360271628788</v>
      </c>
      <c r="AP63">
        <v>-2.6002066171693601</v>
      </c>
      <c r="AQ63" t="s">
        <v>416</v>
      </c>
      <c r="AR63">
        <v>949.36626923076903</v>
      </c>
      <c r="AS63">
        <v>2950.6</v>
      </c>
      <c r="AT63">
        <f t="shared" si="70"/>
        <v>0.67824636710134578</v>
      </c>
      <c r="AU63">
        <v>0.5</v>
      </c>
      <c r="AV63">
        <f t="shared" si="71"/>
        <v>85.475877514120739</v>
      </c>
      <c r="AW63">
        <f t="shared" si="72"/>
        <v>2.2671380764971136</v>
      </c>
      <c r="AX63">
        <f t="shared" si="73"/>
        <v>28.986851699376</v>
      </c>
      <c r="AY63">
        <f t="shared" si="74"/>
        <v>1</v>
      </c>
      <c r="AZ63">
        <f t="shared" si="75"/>
        <v>5.6944073991663686E-2</v>
      </c>
      <c r="BA63">
        <f t="shared" si="76"/>
        <v>-2.9549922049752611E-2</v>
      </c>
      <c r="BB63" t="s">
        <v>243</v>
      </c>
      <c r="BC63">
        <v>0</v>
      </c>
      <c r="BD63">
        <f t="shared" si="77"/>
        <v>2950.6</v>
      </c>
      <c r="BE63">
        <f t="shared" si="78"/>
        <v>0.67824636710134589</v>
      </c>
      <c r="BF63">
        <f t="shared" si="79"/>
        <v>-3.0449708564264308E-2</v>
      </c>
      <c r="BG63">
        <f t="shared" si="80"/>
        <v>0.85642714438130196</v>
      </c>
      <c r="BH63">
        <f t="shared" si="81"/>
        <v>-3.8759141210110572E-2</v>
      </c>
      <c r="BI63">
        <v>1016</v>
      </c>
      <c r="BJ63">
        <v>300</v>
      </c>
      <c r="BK63">
        <v>300</v>
      </c>
      <c r="BL63">
        <v>300</v>
      </c>
      <c r="BM63">
        <v>10471.299999999999</v>
      </c>
      <c r="BN63">
        <v>2867.64</v>
      </c>
      <c r="BO63">
        <v>-8.6139200000000006E-3</v>
      </c>
      <c r="BP63">
        <v>5.8825700000000003</v>
      </c>
      <c r="BQ63">
        <f t="shared" si="82"/>
        <v>99.982228571428607</v>
      </c>
      <c r="BR63">
        <f t="shared" si="83"/>
        <v>85.475877514120739</v>
      </c>
      <c r="BS63">
        <f t="shared" si="84"/>
        <v>0.85491070498649324</v>
      </c>
      <c r="BT63">
        <f t="shared" si="85"/>
        <v>0.21982140997298655</v>
      </c>
      <c r="BU63">
        <v>6</v>
      </c>
      <c r="BV63">
        <v>1571769241.0999999</v>
      </c>
      <c r="BW63">
        <v>416.84885714285701</v>
      </c>
      <c r="BX63">
        <v>419.98919047619</v>
      </c>
      <c r="BY63">
        <v>20.020061904761899</v>
      </c>
      <c r="BZ63">
        <v>19.0317714285714</v>
      </c>
      <c r="CA63">
        <v>500.016428571429</v>
      </c>
      <c r="CB63">
        <v>98.209538095238102</v>
      </c>
      <c r="CC63">
        <v>9.9998728571428594E-2</v>
      </c>
      <c r="CD63">
        <v>25.471171428571399</v>
      </c>
      <c r="CE63">
        <v>25.0079904761905</v>
      </c>
      <c r="CF63">
        <v>999.9</v>
      </c>
      <c r="CG63">
        <v>0</v>
      </c>
      <c r="CH63">
        <v>0</v>
      </c>
      <c r="CI63">
        <v>9999.1614285714295</v>
      </c>
      <c r="CJ63">
        <v>0</v>
      </c>
      <c r="CK63">
        <v>0.27864899999999998</v>
      </c>
      <c r="CL63">
        <v>99.982228571428607</v>
      </c>
      <c r="CM63">
        <v>0.50047576190476195</v>
      </c>
      <c r="CN63">
        <v>0.49952423809523799</v>
      </c>
      <c r="CO63">
        <v>0</v>
      </c>
      <c r="CP63">
        <v>949.19395238095206</v>
      </c>
      <c r="CQ63">
        <v>0.49995400000000001</v>
      </c>
      <c r="CR63">
        <v>986.46885714285702</v>
      </c>
      <c r="CS63">
        <v>653.65561904761898</v>
      </c>
      <c r="CT63">
        <v>35.7736190476191</v>
      </c>
      <c r="CU63">
        <v>39.936999999999998</v>
      </c>
      <c r="CV63">
        <v>37.937095238095203</v>
      </c>
      <c r="CW63">
        <v>39.942999999999998</v>
      </c>
      <c r="CX63">
        <v>39.011809523809497</v>
      </c>
      <c r="CY63">
        <v>49.788571428571402</v>
      </c>
      <c r="CZ63">
        <v>49.6933333333333</v>
      </c>
      <c r="DA63">
        <v>0</v>
      </c>
      <c r="DB63">
        <v>181.200000047684</v>
      </c>
      <c r="DC63">
        <v>949.36626923076903</v>
      </c>
      <c r="DD63">
        <v>-2.0062564246179102</v>
      </c>
      <c r="DE63">
        <v>-5.0250598700931004</v>
      </c>
      <c r="DF63">
        <v>986.79380769230704</v>
      </c>
      <c r="DG63">
        <v>15</v>
      </c>
      <c r="DH63">
        <v>1571769214.0999999</v>
      </c>
      <c r="DI63" t="s">
        <v>417</v>
      </c>
      <c r="DJ63">
        <v>50</v>
      </c>
      <c r="DK63">
        <v>0.997</v>
      </c>
      <c r="DL63">
        <v>0.154</v>
      </c>
      <c r="DM63">
        <v>420</v>
      </c>
      <c r="DN63">
        <v>19</v>
      </c>
      <c r="DO63">
        <v>0.24</v>
      </c>
      <c r="DP63">
        <v>0.08</v>
      </c>
      <c r="DQ63">
        <v>100</v>
      </c>
      <c r="DR63">
        <v>100</v>
      </c>
      <c r="DS63">
        <v>0.997</v>
      </c>
      <c r="DT63">
        <v>0.154</v>
      </c>
      <c r="DU63">
        <v>2</v>
      </c>
      <c r="DV63">
        <v>565.30399999999997</v>
      </c>
      <c r="DW63">
        <v>612.97799999999995</v>
      </c>
      <c r="DX63">
        <v>23.971399999999999</v>
      </c>
      <c r="DY63">
        <v>29.903199999999998</v>
      </c>
      <c r="DZ63">
        <v>29.9998</v>
      </c>
      <c r="EA63">
        <v>30.2834</v>
      </c>
      <c r="EB63">
        <v>30.354500000000002</v>
      </c>
      <c r="EC63">
        <v>21.555800000000001</v>
      </c>
      <c r="ED63">
        <v>37.250799999999998</v>
      </c>
      <c r="EE63">
        <v>90</v>
      </c>
      <c r="EF63">
        <v>23.978999999999999</v>
      </c>
      <c r="EG63">
        <v>420</v>
      </c>
      <c r="EH63">
        <v>19.065300000000001</v>
      </c>
      <c r="EI63">
        <v>101.586</v>
      </c>
      <c r="EJ63">
        <v>99.998699999999999</v>
      </c>
    </row>
    <row r="64" spans="1:140" ht="15">
      <c r="A64">
        <v>64</v>
      </c>
      <c r="B64">
        <v>1571769535.0999999</v>
      </c>
      <c r="C64">
        <v>10438</v>
      </c>
      <c r="D64" t="s">
        <v>420</v>
      </c>
      <c r="E64" t="s">
        <v>421</v>
      </c>
      <c r="F64">
        <v>1571769529.5999999</v>
      </c>
      <c r="G64">
        <f t="shared" si="43"/>
        <v>8.3499086775166477E-4</v>
      </c>
      <c r="H64">
        <f t="shared" si="44"/>
        <v>5.2085888688240392</v>
      </c>
      <c r="I64">
        <f t="shared" si="45"/>
        <v>393.36470829528628</v>
      </c>
      <c r="J64">
        <f t="shared" si="46"/>
        <v>263.79835479027543</v>
      </c>
      <c r="K64">
        <f t="shared" si="47"/>
        <v>25.934090439529339</v>
      </c>
      <c r="L64">
        <f t="shared" si="48"/>
        <v>38.671795086665568</v>
      </c>
      <c r="M64">
        <f t="shared" si="49"/>
        <v>6.8698554640701612E-2</v>
      </c>
      <c r="N64">
        <f t="shared" si="50"/>
        <v>2.2319477333977233</v>
      </c>
      <c r="O64">
        <f t="shared" si="51"/>
        <v>6.7545105440155309E-2</v>
      </c>
      <c r="P64">
        <f t="shared" si="52"/>
        <v>4.2317710567983766E-2</v>
      </c>
      <c r="Q64">
        <f t="shared" si="53"/>
        <v>37.607237227733407</v>
      </c>
      <c r="R64">
        <f t="shared" si="54"/>
        <v>25.269703530878132</v>
      </c>
      <c r="S64">
        <f t="shared" si="55"/>
        <v>24.975847619047599</v>
      </c>
      <c r="T64">
        <f t="shared" si="56"/>
        <v>3.1751019151277808</v>
      </c>
      <c r="U64">
        <f t="shared" si="57"/>
        <v>61.663014494032176</v>
      </c>
      <c r="V64">
        <f t="shared" si="58"/>
        <v>1.9917288455763</v>
      </c>
      <c r="W64">
        <f t="shared" si="59"/>
        <v>3.230021856568595</v>
      </c>
      <c r="X64">
        <f t="shared" si="60"/>
        <v>1.1833730695514808</v>
      </c>
      <c r="Y64">
        <f t="shared" si="61"/>
        <v>-36.823097267848418</v>
      </c>
      <c r="Z64">
        <f t="shared" si="62"/>
        <v>34.643224783955425</v>
      </c>
      <c r="AA64">
        <f t="shared" si="63"/>
        <v>3.2871389628998573</v>
      </c>
      <c r="AB64">
        <f t="shared" si="64"/>
        <v>38.714503706740274</v>
      </c>
      <c r="AC64">
        <v>-4.0699504441548101E-2</v>
      </c>
      <c r="AD64">
        <v>4.5688759208052501E-2</v>
      </c>
      <c r="AE64">
        <v>3.4229973380451399</v>
      </c>
      <c r="AF64">
        <v>6</v>
      </c>
      <c r="AG64">
        <v>1</v>
      </c>
      <c r="AH64">
        <f t="shared" si="65"/>
        <v>1.0002299301223274</v>
      </c>
      <c r="AI64">
        <f t="shared" si="66"/>
        <v>2.2993012232741528E-2</v>
      </c>
      <c r="AJ64">
        <f t="shared" si="67"/>
        <v>52201.769128713837</v>
      </c>
      <c r="AK64" t="s">
        <v>245</v>
      </c>
      <c r="AL64">
        <v>613.87615384615401</v>
      </c>
      <c r="AM64">
        <v>2863.41</v>
      </c>
      <c r="AN64">
        <f t="shared" si="68"/>
        <v>2249.5338461538458</v>
      </c>
      <c r="AO64">
        <f t="shared" si="69"/>
        <v>0.78561360271628788</v>
      </c>
      <c r="AP64">
        <v>-2.6002066171693601</v>
      </c>
      <c r="AQ64" t="s">
        <v>422</v>
      </c>
      <c r="AR64">
        <v>1054.0584615384601</v>
      </c>
      <c r="AS64">
        <v>2971.61</v>
      </c>
      <c r="AT64">
        <f t="shared" si="70"/>
        <v>0.64529044472913344</v>
      </c>
      <c r="AU64">
        <v>0.5</v>
      </c>
      <c r="AV64">
        <f t="shared" si="71"/>
        <v>170.98967142186419</v>
      </c>
      <c r="AW64">
        <f t="shared" si="72"/>
        <v>5.2085888688240392</v>
      </c>
      <c r="AX64">
        <f t="shared" si="73"/>
        <v>55.16900055795157</v>
      </c>
      <c r="AY64">
        <f t="shared" si="74"/>
        <v>1</v>
      </c>
      <c r="AZ64">
        <f t="shared" si="75"/>
        <v>4.5668229086934783E-2</v>
      </c>
      <c r="BA64">
        <f t="shared" si="76"/>
        <v>-3.6411238352273771E-2</v>
      </c>
      <c r="BB64" t="s">
        <v>243</v>
      </c>
      <c r="BC64">
        <v>0</v>
      </c>
      <c r="BD64">
        <f t="shared" si="77"/>
        <v>2971.61</v>
      </c>
      <c r="BE64">
        <f t="shared" si="78"/>
        <v>0.64529044472913333</v>
      </c>
      <c r="BF64">
        <f t="shared" si="79"/>
        <v>-3.7787113965516733E-2</v>
      </c>
      <c r="BG64">
        <f t="shared" si="80"/>
        <v>0.81330279988541876</v>
      </c>
      <c r="BH64">
        <f t="shared" si="81"/>
        <v>-4.8098853984791509E-2</v>
      </c>
      <c r="BI64">
        <v>1017</v>
      </c>
      <c r="BJ64">
        <v>300</v>
      </c>
      <c r="BK64">
        <v>300</v>
      </c>
      <c r="BL64">
        <v>300</v>
      </c>
      <c r="BM64">
        <v>10521.2</v>
      </c>
      <c r="BN64">
        <v>2817.2</v>
      </c>
      <c r="BO64">
        <v>-8.5706099999999993E-3</v>
      </c>
      <c r="BP64">
        <v>-9.2785600000000006</v>
      </c>
      <c r="BQ64">
        <f t="shared" si="82"/>
        <v>199.99509523809499</v>
      </c>
      <c r="BR64">
        <f t="shared" si="83"/>
        <v>170.98967142186419</v>
      </c>
      <c r="BS64">
        <f t="shared" si="84"/>
        <v>0.85496932421417771</v>
      </c>
      <c r="BT64">
        <f t="shared" si="85"/>
        <v>0.21993864842835548</v>
      </c>
      <c r="BU64">
        <v>6</v>
      </c>
      <c r="BV64">
        <v>1571769529.5999999</v>
      </c>
      <c r="BW64">
        <v>393.364714285714</v>
      </c>
      <c r="BX64">
        <v>400.00733333333301</v>
      </c>
      <c r="BY64">
        <v>20.259619047619001</v>
      </c>
      <c r="BZ64">
        <v>19.278219047619</v>
      </c>
      <c r="CA64">
        <v>500.02995238095201</v>
      </c>
      <c r="CB64">
        <v>98.210261904761893</v>
      </c>
      <c r="CC64">
        <v>0.100019295238095</v>
      </c>
      <c r="CD64">
        <v>25.263752380952401</v>
      </c>
      <c r="CE64">
        <v>24.975847619047599</v>
      </c>
      <c r="CF64">
        <v>999.9</v>
      </c>
      <c r="CG64">
        <v>0</v>
      </c>
      <c r="CH64">
        <v>0</v>
      </c>
      <c r="CI64">
        <v>9993.74523809524</v>
      </c>
      <c r="CJ64">
        <v>0</v>
      </c>
      <c r="CK64">
        <v>0.27864899999999998</v>
      </c>
      <c r="CL64">
        <v>199.99509523809499</v>
      </c>
      <c r="CM64">
        <v>0.499771047619048</v>
      </c>
      <c r="CN64">
        <v>0.500228952380952</v>
      </c>
      <c r="CO64">
        <v>0</v>
      </c>
      <c r="CP64">
        <v>1054.09428571429</v>
      </c>
      <c r="CQ64">
        <v>0.49995400000000001</v>
      </c>
      <c r="CR64">
        <v>2100.29952380952</v>
      </c>
      <c r="CS64">
        <v>1310.4771428571401</v>
      </c>
      <c r="CT64">
        <v>35.875</v>
      </c>
      <c r="CU64">
        <v>39.936999999999998</v>
      </c>
      <c r="CV64">
        <v>37.994</v>
      </c>
      <c r="CW64">
        <v>39.936999999999998</v>
      </c>
      <c r="CX64">
        <v>39.056095238095203</v>
      </c>
      <c r="CY64">
        <v>99.702380952380906</v>
      </c>
      <c r="CZ64">
        <v>99.793333333333393</v>
      </c>
      <c r="DA64">
        <v>0</v>
      </c>
      <c r="DB64">
        <v>288.200000047684</v>
      </c>
      <c r="DC64">
        <v>1054.0584615384601</v>
      </c>
      <c r="DD64">
        <v>2.99350423825623</v>
      </c>
      <c r="DE64">
        <v>5.3757264928735902</v>
      </c>
      <c r="DF64">
        <v>2100.1223076923102</v>
      </c>
      <c r="DG64">
        <v>15</v>
      </c>
      <c r="DH64">
        <v>1571769494.5999999</v>
      </c>
      <c r="DI64" t="s">
        <v>423</v>
      </c>
      <c r="DJ64">
        <v>51</v>
      </c>
      <c r="DK64">
        <v>1.0669999999999999</v>
      </c>
      <c r="DL64">
        <v>0.14799999999999999</v>
      </c>
      <c r="DM64">
        <v>400</v>
      </c>
      <c r="DN64">
        <v>19</v>
      </c>
      <c r="DO64">
        <v>0.18</v>
      </c>
      <c r="DP64">
        <v>0.05</v>
      </c>
      <c r="DQ64">
        <v>100</v>
      </c>
      <c r="DR64">
        <v>100</v>
      </c>
      <c r="DS64">
        <v>1.0669999999999999</v>
      </c>
      <c r="DT64">
        <v>0.14799999999999999</v>
      </c>
      <c r="DU64">
        <v>2</v>
      </c>
      <c r="DV64">
        <v>565.29499999999996</v>
      </c>
      <c r="DW64">
        <v>611.298</v>
      </c>
      <c r="DX64">
        <v>23.752800000000001</v>
      </c>
      <c r="DY64">
        <v>29.908300000000001</v>
      </c>
      <c r="DZ64">
        <v>30.0001</v>
      </c>
      <c r="EA64">
        <v>30.2911</v>
      </c>
      <c r="EB64">
        <v>30.362300000000001</v>
      </c>
      <c r="EC64">
        <v>20.6995</v>
      </c>
      <c r="ED64">
        <v>35.602699999999999</v>
      </c>
      <c r="EE64">
        <v>90</v>
      </c>
      <c r="EF64">
        <v>23.7669</v>
      </c>
      <c r="EG64">
        <v>400</v>
      </c>
      <c r="EH64">
        <v>19.199400000000001</v>
      </c>
      <c r="EI64">
        <v>101.583</v>
      </c>
      <c r="EJ64">
        <v>99.995599999999996</v>
      </c>
    </row>
    <row r="65" spans="1:140" s="2" customFormat="1">
      <c r="A65" s="2">
        <v>65</v>
      </c>
      <c r="B65" s="2">
        <v>1571769631.0999999</v>
      </c>
      <c r="C65" s="2">
        <v>10534</v>
      </c>
      <c r="D65" s="2" t="s">
        <v>424</v>
      </c>
      <c r="E65" s="2" t="s">
        <v>425</v>
      </c>
      <c r="F65" s="2">
        <v>1571769625.5999999</v>
      </c>
      <c r="G65" s="2">
        <f t="shared" ref="G65:G78" si="86">CA65*AH65*(BY65-BZ65)/(100*BU65*(1000-AH65*BY65))</f>
        <v>7.9601821617011155E-4</v>
      </c>
      <c r="H65" s="2">
        <f t="shared" ref="H65:H78" si="87">CA65*AH65*(BX65-BW65*(1000-AH65*BZ65)/(1000-AH65*BY65))/(100*BU65)</f>
        <v>-0.67059329929979616</v>
      </c>
      <c r="I65" s="2">
        <f t="shared" ref="I65:I78" si="88">BW65 - IF(AH65&gt;1, H65*BU65*100/(AJ65*CI65), 0)</f>
        <v>50.733538865380339</v>
      </c>
      <c r="J65" s="2">
        <f t="shared" ref="J65:J78" si="89">((P65-G65/2)*I65-H65)/(P65+G65/2)</f>
        <v>66.213426807112171</v>
      </c>
      <c r="K65" s="2">
        <f t="shared" ref="K65:K78" si="90">J65*(CB65+CC65)/1000</f>
        <v>6.5095518564003934</v>
      </c>
      <c r="L65" s="2">
        <f t="shared" ref="L65:L78" si="91">(BW65 - IF(AH65&gt;1, H65*BU65*100/(AJ65*CI65), 0))*(CB65+CC65)/1000</f>
        <v>4.9876983872918164</v>
      </c>
      <c r="M65" s="2">
        <f t="shared" ref="M65:M78" si="92">2/((1/O65-1/N65)+SIGN(O65)*SQRT((1/O65-1/N65)*(1/O65-1/N65) + 4*$B$5/(($B$5+1)*($B$5+1))*(2*1/O65*1/N65-1/N65*1/N65)))</f>
        <v>6.5399109311940012E-2</v>
      </c>
      <c r="N65" s="2">
        <f t="shared" ref="N65:N78" si="93">AE65+AD65*BU65+AC65*BU65*BU65</f>
        <v>2.233035574956598</v>
      </c>
      <c r="O65" s="2">
        <f t="shared" ref="O65:O78" si="94">G65*(1000-(1000*0.61365*EXP(17.502*S65/(240.97+S65))/(CB65+CC65)+BY65)/2)/(1000*0.61365*EXP(17.502*S65/(240.97+S65))/(CB65+CC65)-BY65)</f>
        <v>6.4353386223861914E-2</v>
      </c>
      <c r="P65" s="2">
        <f t="shared" ref="P65:P78" si="95">1/(($B$5+1)/(M65/1.6)+1/(N65/1.37)) + $B$5/(($B$5+1)/(M65/1.6) + $B$5/(N65/1.37))</f>
        <v>4.0313427600265836E-2</v>
      </c>
      <c r="Q65" s="3">
        <f t="shared" ref="Q65:Q78" si="96">(BR65*BT65)</f>
        <v>37.608858290880782</v>
      </c>
      <c r="R65" s="2">
        <f t="shared" ref="R65:R78" si="97">(CD65+(Q65+2*0.95*0.0000000567*(((CD65+$B$7)+273)^4-(CD65+273)^4)-44100*G65)/(1.84*29.3*N65+8*0.95*0.0000000567*(CD65+273)^3))</f>
        <v>25.266103885862535</v>
      </c>
      <c r="S65" s="2">
        <f t="shared" ref="S65:S78" si="98">($C$7*CE65+$D$7*CF65+$E$7*R65)</f>
        <v>24.976180952381</v>
      </c>
      <c r="T65" s="2">
        <f t="shared" ref="T65:T78" si="99">0.61365*EXP(17.502*S65/(240.97+S65))</f>
        <v>3.1751650260340547</v>
      </c>
      <c r="U65" s="2">
        <f t="shared" ref="U65:U78" si="100">(V65/W65*100)</f>
        <v>61.703159443657349</v>
      </c>
      <c r="V65" s="2">
        <f t="shared" ref="V65:V78" si="101">BY65*(CB65+CC65)/1000</f>
        <v>1.9910521981763454</v>
      </c>
      <c r="W65" s="2">
        <f t="shared" ref="W65:W78" si="102">0.61365*EXP(17.502*CD65/(240.97+CD65))</f>
        <v>3.2268237414883485</v>
      </c>
      <c r="X65" s="2">
        <f t="shared" ref="X65:X78" si="103">(T65-BY65*(CB65+CC65)/1000)</f>
        <v>1.1841128278577093</v>
      </c>
      <c r="Y65" s="2">
        <f t="shared" ref="Y65:Y78" si="104">(-G65*44100)</f>
        <v>-35.104403333101921</v>
      </c>
      <c r="Z65" s="2">
        <f t="shared" ref="Z65:Z78" si="105">2*29.3*N65*0.92*(CD65-S65)</f>
        <v>32.615816797128545</v>
      </c>
      <c r="AA65" s="2">
        <f t="shared" ref="AA65:AA78" si="106">2*0.95*0.0000000567*(((CD65+$B$7)+273)^4-(S65+273)^4)</f>
        <v>3.0930057559919244</v>
      </c>
      <c r="AB65" s="2">
        <f t="shared" ref="AB65:AB78" si="107">Q65+AA65+Y65+Z65</f>
        <v>38.213277510899331</v>
      </c>
      <c r="AC65" s="2">
        <v>-4.0728586796935098E-2</v>
      </c>
      <c r="AD65" s="2">
        <v>4.5721406699728601E-2</v>
      </c>
      <c r="AE65" s="2">
        <v>3.42493625944789</v>
      </c>
      <c r="AF65" s="2">
        <v>6</v>
      </c>
      <c r="AG65" s="2">
        <v>1</v>
      </c>
      <c r="AH65" s="2">
        <f t="shared" ref="AH65:AH78" si="108">IF(AF65*$H$13&gt;=AJ65,1,(AJ65/(AJ65-AF65*$H$13)))</f>
        <v>1.0002297596385359</v>
      </c>
      <c r="AI65" s="2">
        <f t="shared" ref="AI65:AI78" si="109">(AH65-1)*100</f>
        <v>2.2975963853588688E-2</v>
      </c>
      <c r="AJ65" s="2">
        <f t="shared" ref="AJ65:AJ78" si="110">MAX(0,($B$13+$C$13*CI65)/(1+$D$13*CI65)*CB65/(CD65+273)*$E$13)</f>
        <v>52240.494423420954</v>
      </c>
      <c r="AK65" s="2" t="s">
        <v>243</v>
      </c>
      <c r="AL65" s="2">
        <v>0</v>
      </c>
      <c r="AM65" s="2">
        <v>0</v>
      </c>
      <c r="AN65" s="2">
        <f t="shared" ref="AN65:AN78" si="111">AM65-AL65</f>
        <v>0</v>
      </c>
      <c r="AO65" s="2" t="e">
        <f t="shared" ref="AO65:AO78" si="112">AN65/AM65</f>
        <v>#DIV/0!</v>
      </c>
      <c r="AP65" s="2">
        <v>0</v>
      </c>
      <c r="AQ65" s="2" t="s">
        <v>243</v>
      </c>
      <c r="AR65" s="2">
        <v>0</v>
      </c>
      <c r="AS65" s="2">
        <v>0</v>
      </c>
      <c r="AT65" s="2" t="e">
        <f t="shared" ref="AT65:AT78" si="113">1-AR65/AS65</f>
        <v>#DIV/0!</v>
      </c>
      <c r="AU65" s="2">
        <v>0.5</v>
      </c>
      <c r="AV65" s="2">
        <f t="shared" ref="AV65:AV78" si="114">BR65</f>
        <v>170.9984835336499</v>
      </c>
      <c r="AW65" s="2">
        <f t="shared" ref="AW65:AW78" si="115">H65</f>
        <v>-0.67059329929979616</v>
      </c>
      <c r="AX65" s="2" t="e">
        <f t="shared" ref="AX65:AX78" si="116">AT65*AU65*AV65</f>
        <v>#DIV/0!</v>
      </c>
      <c r="AY65" s="2" t="e">
        <f t="shared" ref="AY65:AY78" si="117">BD65/AS65</f>
        <v>#DIV/0!</v>
      </c>
      <c r="AZ65" s="2">
        <f t="shared" ref="AZ65:AZ78" si="118">(AW65-AP65)/AV65</f>
        <v>-3.9216330194403954E-3</v>
      </c>
      <c r="BA65" s="2" t="e">
        <f t="shared" ref="BA65:BA78" si="119">(AM65-AS65)/AS65</f>
        <v>#DIV/0!</v>
      </c>
      <c r="BB65" s="2" t="s">
        <v>243</v>
      </c>
      <c r="BC65" s="2">
        <v>0</v>
      </c>
      <c r="BD65" s="2">
        <f t="shared" ref="BD65:BD78" si="120">AS65-BC65</f>
        <v>0</v>
      </c>
      <c r="BE65" s="2" t="e">
        <f t="shared" ref="BE65:BE78" si="121">(AS65-AR65)/(AS65-BC65)</f>
        <v>#DIV/0!</v>
      </c>
      <c r="BF65" s="2" t="e">
        <f t="shared" ref="BF65:BF78" si="122">(AM65-AS65)/(AM65-BC65)</f>
        <v>#DIV/0!</v>
      </c>
      <c r="BG65" s="2" t="e">
        <f t="shared" ref="BG65:BG78" si="123">(AS65-AR65)/(AS65-AL65)</f>
        <v>#DIV/0!</v>
      </c>
      <c r="BH65" s="2" t="e">
        <f t="shared" ref="BH65:BH78" si="124">(AM65-AS65)/(AM65-AL65)</f>
        <v>#DIV/0!</v>
      </c>
      <c r="BI65" s="2">
        <v>1017</v>
      </c>
      <c r="BJ65" s="2">
        <v>300</v>
      </c>
      <c r="BK65" s="2">
        <v>300</v>
      </c>
      <c r="BL65" s="2">
        <v>300</v>
      </c>
      <c r="BM65" s="2">
        <v>10521.2</v>
      </c>
      <c r="BN65" s="2">
        <v>2817.2</v>
      </c>
      <c r="BO65" s="2">
        <v>-8.5706099999999993E-3</v>
      </c>
      <c r="BP65" s="2">
        <v>-9.2785600000000006</v>
      </c>
      <c r="BQ65" s="2">
        <f t="shared" ref="BQ65:BQ78" si="125">$B$11*CJ65+$C$11*CK65+$F$11*CL65</f>
        <v>200.00561904761901</v>
      </c>
      <c r="BR65" s="2">
        <f t="shared" ref="BR65:BR78" si="126">BQ65*BS65</f>
        <v>170.9984835336499</v>
      </c>
      <c r="BS65" s="2">
        <f t="shared" ref="BS65:BS78" si="127">($B$11*$D$9+$C$11*$D$9+$F$11*((CY65+CQ65)/MAX(CY65+CQ65+CZ65, 0.1)*$I$9+CZ65/MAX(CY65+CQ65+CZ65, 0.1)*$J$9))/($B$11+$C$11+$F$11)</f>
        <v>0.85496839712756845</v>
      </c>
      <c r="BT65" s="2">
        <f t="shared" ref="BT65:BT78" si="128">($B$11*$K$9+$C$11*$K$9+$F$11*((CY65+CQ65)/MAX(CY65+CQ65+CZ65, 0.1)*$P$9+CZ65/MAX(CY65+CQ65+CZ65, 0.1)*$Q$9))/($B$11+$C$11+$F$11)</f>
        <v>0.21993679425513696</v>
      </c>
      <c r="BU65" s="2">
        <v>6</v>
      </c>
      <c r="BV65" s="2">
        <v>1571769625.5999999</v>
      </c>
      <c r="BW65" s="2">
        <v>50.733538095238103</v>
      </c>
      <c r="BX65" s="2">
        <v>49.977457142857098</v>
      </c>
      <c r="BY65" s="2">
        <v>20.252452380952398</v>
      </c>
      <c r="BZ65" s="2">
        <v>19.316776190476201</v>
      </c>
      <c r="CA65" s="2">
        <v>499.98966666666701</v>
      </c>
      <c r="CB65" s="2">
        <v>98.211676190476197</v>
      </c>
      <c r="CC65" s="2">
        <v>9.9983095238095204E-2</v>
      </c>
      <c r="CD65" s="2">
        <v>25.247104761904801</v>
      </c>
      <c r="CE65" s="2">
        <v>24.976180952381</v>
      </c>
      <c r="CF65" s="2">
        <v>999.9</v>
      </c>
      <c r="CG65" s="2">
        <v>0</v>
      </c>
      <c r="CH65" s="2">
        <v>0</v>
      </c>
      <c r="CI65" s="2">
        <v>10000.742380952401</v>
      </c>
      <c r="CJ65" s="2">
        <v>0</v>
      </c>
      <c r="CK65" s="2">
        <v>0.27864899999999998</v>
      </c>
      <c r="CL65" s="2">
        <v>200.00561904761901</v>
      </c>
      <c r="CM65" s="2">
        <v>0.49980080952381001</v>
      </c>
      <c r="CN65" s="2">
        <v>0.50019919047618999</v>
      </c>
      <c r="CO65" s="2">
        <v>0</v>
      </c>
      <c r="CP65" s="2">
        <v>1112.7342857142901</v>
      </c>
      <c r="CQ65" s="2">
        <v>0.49995400000000001</v>
      </c>
      <c r="CR65" s="2">
        <v>2140.72761904762</v>
      </c>
      <c r="CS65" s="2">
        <v>1310.56</v>
      </c>
      <c r="CT65" s="2">
        <v>35.936999999999998</v>
      </c>
      <c r="CU65" s="2">
        <v>39.936999999999998</v>
      </c>
      <c r="CV65" s="2">
        <v>38.011809523809497</v>
      </c>
      <c r="CW65" s="2">
        <v>39.936999999999998</v>
      </c>
      <c r="CX65" s="2">
        <v>39.113</v>
      </c>
      <c r="CY65" s="2">
        <v>99.713333333333296</v>
      </c>
      <c r="CZ65" s="2">
        <v>99.791904761904803</v>
      </c>
      <c r="DA65" s="2">
        <v>0</v>
      </c>
      <c r="DB65" s="2">
        <v>95.400000095367403</v>
      </c>
      <c r="DC65" s="2">
        <v>1111.88461538462</v>
      </c>
      <c r="DD65" s="2">
        <v>25.6594871419443</v>
      </c>
      <c r="DE65" s="2">
        <v>57.961025648034003</v>
      </c>
      <c r="DF65" s="2">
        <v>2139</v>
      </c>
      <c r="DG65" s="2">
        <v>15</v>
      </c>
      <c r="DH65" s="2">
        <v>1571769610.5999999</v>
      </c>
      <c r="DI65" s="2" t="s">
        <v>426</v>
      </c>
      <c r="DJ65" s="2">
        <v>52</v>
      </c>
      <c r="DK65" s="2">
        <v>0.56999999999999995</v>
      </c>
      <c r="DL65" s="2">
        <v>0.14599999999999999</v>
      </c>
      <c r="DM65" s="2">
        <v>50</v>
      </c>
      <c r="DN65" s="2">
        <v>19</v>
      </c>
      <c r="DO65" s="2">
        <v>0.21</v>
      </c>
      <c r="DP65" s="2">
        <v>0.05</v>
      </c>
      <c r="DQ65" s="2">
        <v>100</v>
      </c>
      <c r="DR65" s="2">
        <v>100</v>
      </c>
      <c r="DS65" s="2">
        <v>0.56999999999999995</v>
      </c>
      <c r="DT65" s="2">
        <v>0.14599999999999999</v>
      </c>
      <c r="DU65" s="2">
        <v>2</v>
      </c>
      <c r="DV65" s="2">
        <v>565.10900000000004</v>
      </c>
      <c r="DW65" s="2">
        <v>609.91499999999996</v>
      </c>
      <c r="DX65" s="2">
        <v>23.683599999999998</v>
      </c>
      <c r="DY65" s="2">
        <v>29.900600000000001</v>
      </c>
      <c r="DZ65" s="2">
        <v>30</v>
      </c>
      <c r="EA65" s="2">
        <v>30.288599999999999</v>
      </c>
      <c r="EB65" s="2">
        <v>30.357099999999999</v>
      </c>
      <c r="EC65" s="2">
        <v>5.3331999999999997</v>
      </c>
      <c r="ED65" s="2">
        <v>36.182200000000002</v>
      </c>
      <c r="EE65" s="2">
        <v>90</v>
      </c>
      <c r="EF65" s="2">
        <v>23.6905</v>
      </c>
      <c r="EG65" s="2">
        <v>50</v>
      </c>
      <c r="EH65" s="2">
        <v>19.082699999999999</v>
      </c>
      <c r="EI65" s="2">
        <v>101.58</v>
      </c>
      <c r="EJ65" s="2">
        <v>99.998400000000004</v>
      </c>
    </row>
    <row r="66" spans="1:140">
      <c r="A66">
        <v>66</v>
      </c>
      <c r="B66">
        <v>1571769721.5999999</v>
      </c>
      <c r="C66">
        <v>10624.5</v>
      </c>
      <c r="D66" t="s">
        <v>427</v>
      </c>
      <c r="E66" t="s">
        <v>428</v>
      </c>
      <c r="F66">
        <v>1571769716.0999999</v>
      </c>
      <c r="G66">
        <f t="shared" si="86"/>
        <v>9.0916483440403638E-4</v>
      </c>
      <c r="H66" s="2">
        <f t="shared" si="87"/>
        <v>0.51483920005045058</v>
      </c>
      <c r="I66">
        <f t="shared" si="88"/>
        <v>99.279132742669532</v>
      </c>
      <c r="J66">
        <f t="shared" si="89"/>
        <v>86.090478567720126</v>
      </c>
      <c r="K66" s="2">
        <f t="shared" si="90"/>
        <v>8.4640541493719059</v>
      </c>
      <c r="L66">
        <f t="shared" si="91"/>
        <v>9.7607072166016611</v>
      </c>
      <c r="M66">
        <f t="shared" si="92"/>
        <v>7.3822309190542057E-2</v>
      </c>
      <c r="N66">
        <f t="shared" si="93"/>
        <v>2.2340475685314929</v>
      </c>
      <c r="O66">
        <f t="shared" si="94"/>
        <v>7.2493409535089676E-2</v>
      </c>
      <c r="P66">
        <f t="shared" si="95"/>
        <v>4.5425784775953063E-2</v>
      </c>
      <c r="Q66" s="1">
        <f t="shared" si="96"/>
        <v>37.606209523765934</v>
      </c>
      <c r="R66">
        <f t="shared" si="97"/>
        <v>25.300115954966532</v>
      </c>
      <c r="S66">
        <f t="shared" si="98"/>
        <v>24.997809523809501</v>
      </c>
      <c r="T66">
        <f t="shared" si="99"/>
        <v>3.1792623662226833</v>
      </c>
      <c r="U66">
        <f t="shared" si="100"/>
        <v>61.055417263968138</v>
      </c>
      <c r="V66">
        <f t="shared" si="101"/>
        <v>1.9785932737219645</v>
      </c>
      <c r="W66">
        <f t="shared" si="102"/>
        <v>3.2406514645009747</v>
      </c>
      <c r="X66">
        <f t="shared" si="103"/>
        <v>1.2006690925007188</v>
      </c>
      <c r="Y66">
        <f t="shared" si="104"/>
        <v>-40.094169197218001</v>
      </c>
      <c r="Z66">
        <f t="shared" si="105"/>
        <v>38.68252037250582</v>
      </c>
      <c r="AA66">
        <f t="shared" si="106"/>
        <v>3.6683841425184402</v>
      </c>
      <c r="AB66">
        <f t="shared" si="107"/>
        <v>39.862944841572194</v>
      </c>
      <c r="AC66">
        <v>-4.0755652695963401E-2</v>
      </c>
      <c r="AD66">
        <v>4.57517905424909E-2</v>
      </c>
      <c r="AE66">
        <v>3.4267403223312298</v>
      </c>
      <c r="AF66">
        <v>6</v>
      </c>
      <c r="AG66">
        <v>1</v>
      </c>
      <c r="AH66">
        <f t="shared" si="108"/>
        <v>1.0002296682217975</v>
      </c>
      <c r="AI66">
        <f t="shared" si="109"/>
        <v>2.2966822179748547E-2</v>
      </c>
      <c r="AJ66">
        <f t="shared" si="110"/>
        <v>52261.283362229813</v>
      </c>
      <c r="AK66" t="s">
        <v>245</v>
      </c>
      <c r="AL66">
        <v>613.87615384615401</v>
      </c>
      <c r="AM66">
        <v>2863.41</v>
      </c>
      <c r="AN66">
        <f t="shared" si="111"/>
        <v>2249.5338461538458</v>
      </c>
      <c r="AO66">
        <f t="shared" si="112"/>
        <v>0.78561360271628788</v>
      </c>
      <c r="AP66">
        <v>-2.6002066171693601</v>
      </c>
      <c r="AQ66" t="s">
        <v>429</v>
      </c>
      <c r="AR66">
        <v>1147.5961538461499</v>
      </c>
      <c r="AS66">
        <v>2736.11</v>
      </c>
      <c r="AT66" s="2">
        <f t="shared" si="113"/>
        <v>0.58057382420803627</v>
      </c>
      <c r="AU66">
        <v>0.5</v>
      </c>
      <c r="AV66">
        <f t="shared" si="114"/>
        <v>170.98816492747838</v>
      </c>
      <c r="AW66">
        <f t="shared" si="115"/>
        <v>0.51483920005045058</v>
      </c>
      <c r="AX66" s="2">
        <f t="shared" si="116"/>
        <v>49.635626403130274</v>
      </c>
      <c r="AY66">
        <f t="shared" si="117"/>
        <v>1</v>
      </c>
      <c r="AZ66" s="2">
        <f t="shared" si="118"/>
        <v>1.8217903084350912E-2</v>
      </c>
      <c r="BA66">
        <f t="shared" si="119"/>
        <v>4.6525907218642422E-2</v>
      </c>
      <c r="BB66" t="s">
        <v>243</v>
      </c>
      <c r="BC66">
        <v>0</v>
      </c>
      <c r="BD66">
        <f t="shared" si="120"/>
        <v>2736.11</v>
      </c>
      <c r="BE66">
        <f t="shared" si="121"/>
        <v>0.58057382420803627</v>
      </c>
      <c r="BF66">
        <f t="shared" si="122"/>
        <v>4.4457482512109597E-2</v>
      </c>
      <c r="BG66">
        <f t="shared" si="123"/>
        <v>0.74851027799445191</v>
      </c>
      <c r="BH66">
        <f t="shared" si="124"/>
        <v>5.6589501961773848E-2</v>
      </c>
      <c r="BI66">
        <v>1018</v>
      </c>
      <c r="BJ66">
        <v>300</v>
      </c>
      <c r="BK66">
        <v>300</v>
      </c>
      <c r="BL66">
        <v>300</v>
      </c>
      <c r="BM66">
        <v>10521.1</v>
      </c>
      <c r="BN66">
        <v>2734.73</v>
      </c>
      <c r="BO66">
        <v>-8.5685799999999993E-3</v>
      </c>
      <c r="BP66">
        <v>28.837599999999998</v>
      </c>
      <c r="BQ66" s="2">
        <f t="shared" si="125"/>
        <v>199.99380952381</v>
      </c>
      <c r="BR66">
        <f t="shared" si="126"/>
        <v>170.98816492747838</v>
      </c>
      <c r="BS66">
        <f t="shared" si="127"/>
        <v>0.85496728791058707</v>
      </c>
      <c r="BT66">
        <f t="shared" si="128"/>
        <v>0.21993457582117421</v>
      </c>
      <c r="BU66">
        <v>6</v>
      </c>
      <c r="BV66">
        <v>1571769716.0999999</v>
      </c>
      <c r="BW66">
        <v>99.279133333333306</v>
      </c>
      <c r="BX66">
        <v>100.005095238095</v>
      </c>
      <c r="BY66">
        <v>20.124876190476201</v>
      </c>
      <c r="BZ66">
        <v>19.0561095238095</v>
      </c>
      <c r="CA66">
        <v>500.01142857142901</v>
      </c>
      <c r="CB66">
        <v>98.215814285714302</v>
      </c>
      <c r="CC66">
        <v>9.9984280952380905E-2</v>
      </c>
      <c r="CD66">
        <v>25.318980952381001</v>
      </c>
      <c r="CE66">
        <v>24.997809523809501</v>
      </c>
      <c r="CF66">
        <v>999.9</v>
      </c>
      <c r="CG66">
        <v>0</v>
      </c>
      <c r="CH66">
        <v>0</v>
      </c>
      <c r="CI66">
        <v>10006.9666666667</v>
      </c>
      <c r="CJ66">
        <v>0</v>
      </c>
      <c r="CK66">
        <v>0.27864899999999998</v>
      </c>
      <c r="CL66">
        <v>199.99380952381</v>
      </c>
      <c r="CM66">
        <v>0.499838619047619</v>
      </c>
      <c r="CN66">
        <v>0.50016138095238105</v>
      </c>
      <c r="CO66">
        <v>0</v>
      </c>
      <c r="CP66">
        <v>1147.7961904761901</v>
      </c>
      <c r="CQ66">
        <v>0.49995400000000001</v>
      </c>
      <c r="CR66">
        <v>2238.1319047618999</v>
      </c>
      <c r="CS66">
        <v>1310.4980952380999</v>
      </c>
      <c r="CT66">
        <v>35.910428571428596</v>
      </c>
      <c r="CU66">
        <v>39.931095238095203</v>
      </c>
      <c r="CV66">
        <v>37.981999999999999</v>
      </c>
      <c r="CW66">
        <v>39.931095238095203</v>
      </c>
      <c r="CX66">
        <v>39.08</v>
      </c>
      <c r="CY66">
        <v>99.714285714285694</v>
      </c>
      <c r="CZ66">
        <v>99.778095238095204</v>
      </c>
      <c r="DA66">
        <v>0</v>
      </c>
      <c r="DB66">
        <v>185.40000009536701</v>
      </c>
      <c r="DC66">
        <v>1147.5961538461499</v>
      </c>
      <c r="DD66">
        <v>6.3931623899431598</v>
      </c>
      <c r="DE66">
        <v>19.5736752317165</v>
      </c>
      <c r="DF66">
        <v>2237.2849999999999</v>
      </c>
      <c r="DG66">
        <v>15</v>
      </c>
      <c r="DH66">
        <v>1571769693.0999999</v>
      </c>
      <c r="DI66" t="s">
        <v>430</v>
      </c>
      <c r="DJ66">
        <v>53</v>
      </c>
      <c r="DK66">
        <v>0.64100000000000001</v>
      </c>
      <c r="DL66">
        <v>0.14699999999999999</v>
      </c>
      <c r="DM66">
        <v>100</v>
      </c>
      <c r="DN66">
        <v>19</v>
      </c>
      <c r="DO66">
        <v>0.18</v>
      </c>
      <c r="DP66">
        <v>0.1</v>
      </c>
      <c r="DQ66">
        <v>100</v>
      </c>
      <c r="DR66">
        <v>100</v>
      </c>
      <c r="DS66">
        <v>0.64100000000000001</v>
      </c>
      <c r="DT66">
        <v>0.14699999999999999</v>
      </c>
      <c r="DU66">
        <v>2</v>
      </c>
      <c r="DV66">
        <v>565.36300000000006</v>
      </c>
      <c r="DW66">
        <v>610.30700000000002</v>
      </c>
      <c r="DX66">
        <v>23.941500000000001</v>
      </c>
      <c r="DY66">
        <v>29.8902</v>
      </c>
      <c r="DZ66">
        <v>30.0001</v>
      </c>
      <c r="EA66">
        <v>30.2834</v>
      </c>
      <c r="EB66">
        <v>30.354500000000002</v>
      </c>
      <c r="EC66">
        <v>7.6383999999999999</v>
      </c>
      <c r="ED66">
        <v>36.863</v>
      </c>
      <c r="EE66">
        <v>90</v>
      </c>
      <c r="EF66">
        <v>23.9405</v>
      </c>
      <c r="EG66">
        <v>100</v>
      </c>
      <c r="EH66">
        <v>19.049199999999999</v>
      </c>
      <c r="EI66">
        <v>101.58</v>
      </c>
      <c r="EJ66">
        <v>100</v>
      </c>
    </row>
    <row r="67" spans="1:140">
      <c r="A67">
        <v>67</v>
      </c>
      <c r="B67">
        <v>1571769812.0999999</v>
      </c>
      <c r="C67">
        <v>10715</v>
      </c>
      <c r="D67" t="s">
        <v>431</v>
      </c>
      <c r="E67" t="s">
        <v>432</v>
      </c>
      <c r="F67">
        <v>1571769806.5999999</v>
      </c>
      <c r="G67">
        <f t="shared" si="86"/>
        <v>9.0387494163860524E-4</v>
      </c>
      <c r="H67" s="2">
        <f t="shared" si="87"/>
        <v>2.7174911563073523</v>
      </c>
      <c r="I67">
        <f t="shared" si="88"/>
        <v>196.53071116625517</v>
      </c>
      <c r="J67">
        <f t="shared" si="89"/>
        <v>134.26535767555782</v>
      </c>
      <c r="K67" s="2">
        <f t="shared" si="90"/>
        <v>13.199539043201796</v>
      </c>
      <c r="L67">
        <f t="shared" si="91"/>
        <v>19.320805009849852</v>
      </c>
      <c r="M67">
        <f t="shared" si="92"/>
        <v>7.4844425200441017E-2</v>
      </c>
      <c r="N67">
        <f t="shared" si="93"/>
        <v>2.2334926457256095</v>
      </c>
      <c r="O67">
        <f t="shared" si="94"/>
        <v>7.3478506164296589E-2</v>
      </c>
      <c r="P67">
        <f t="shared" si="95"/>
        <v>4.6044712416914574E-2</v>
      </c>
      <c r="Q67" s="1">
        <f t="shared" si="96"/>
        <v>37.607479579667213</v>
      </c>
      <c r="R67">
        <f t="shared" si="97"/>
        <v>25.274437800037727</v>
      </c>
      <c r="S67">
        <f t="shared" si="98"/>
        <v>24.969219047618999</v>
      </c>
      <c r="T67">
        <f t="shared" si="99"/>
        <v>3.1738471373012547</v>
      </c>
      <c r="U67">
        <f t="shared" si="100"/>
        <v>61.703177922932404</v>
      </c>
      <c r="V67">
        <f t="shared" si="101"/>
        <v>1.996322410044526</v>
      </c>
      <c r="W67">
        <f t="shared" si="102"/>
        <v>3.2353640075685295</v>
      </c>
      <c r="X67">
        <f t="shared" si="103"/>
        <v>1.1775247272567286</v>
      </c>
      <c r="Y67">
        <f t="shared" si="104"/>
        <v>-39.860884926262493</v>
      </c>
      <c r="Z67">
        <f t="shared" si="105"/>
        <v>38.809952274412908</v>
      </c>
      <c r="AA67">
        <f t="shared" si="106"/>
        <v>3.6803454965533287</v>
      </c>
      <c r="AB67">
        <f t="shared" si="107"/>
        <v>40.236892424370957</v>
      </c>
      <c r="AC67">
        <v>-4.0740809868531798E-2</v>
      </c>
      <c r="AD67">
        <v>4.5735128168395797E-2</v>
      </c>
      <c r="AE67">
        <v>3.4257510319823798</v>
      </c>
      <c r="AF67">
        <v>6</v>
      </c>
      <c r="AG67">
        <v>1</v>
      </c>
      <c r="AH67">
        <f t="shared" si="108"/>
        <v>1.0002297279581209</v>
      </c>
      <c r="AI67">
        <f t="shared" si="109"/>
        <v>2.2972795812092883E-2</v>
      </c>
      <c r="AJ67">
        <f t="shared" si="110"/>
        <v>52247.696944151437</v>
      </c>
      <c r="AK67" t="s">
        <v>243</v>
      </c>
      <c r="AL67">
        <v>0</v>
      </c>
      <c r="AM67">
        <v>0</v>
      </c>
      <c r="AN67">
        <f t="shared" si="111"/>
        <v>0</v>
      </c>
      <c r="AO67" t="e">
        <f t="shared" si="112"/>
        <v>#DIV/0!</v>
      </c>
      <c r="AP67">
        <v>0</v>
      </c>
      <c r="AQ67" t="s">
        <v>243</v>
      </c>
      <c r="AR67">
        <v>0</v>
      </c>
      <c r="AS67">
        <v>0</v>
      </c>
      <c r="AT67" s="2" t="e">
        <f t="shared" si="113"/>
        <v>#DIV/0!</v>
      </c>
      <c r="AU67">
        <v>0.5</v>
      </c>
      <c r="AV67">
        <f t="shared" si="114"/>
        <v>170.99354859047651</v>
      </c>
      <c r="AW67">
        <f t="shared" si="115"/>
        <v>2.7174911563073523</v>
      </c>
      <c r="AX67" s="2" t="e">
        <f t="shared" si="116"/>
        <v>#DIV/0!</v>
      </c>
      <c r="AY67" t="e">
        <f t="shared" si="117"/>
        <v>#DIV/0!</v>
      </c>
      <c r="AZ67" s="2">
        <f t="shared" si="118"/>
        <v>1.5892360727688314E-2</v>
      </c>
      <c r="BA67" t="e">
        <f t="shared" si="119"/>
        <v>#DIV/0!</v>
      </c>
      <c r="BB67" t="s">
        <v>243</v>
      </c>
      <c r="BC67">
        <v>0</v>
      </c>
      <c r="BD67">
        <f t="shared" si="120"/>
        <v>0</v>
      </c>
      <c r="BE67" t="e">
        <f t="shared" si="121"/>
        <v>#DIV/0!</v>
      </c>
      <c r="BF67" t="e">
        <f t="shared" si="122"/>
        <v>#DIV/0!</v>
      </c>
      <c r="BG67" t="e">
        <f t="shared" si="123"/>
        <v>#DIV/0!</v>
      </c>
      <c r="BH67" t="e">
        <f t="shared" si="124"/>
        <v>#DIV/0!</v>
      </c>
      <c r="BI67">
        <v>1018</v>
      </c>
      <c r="BJ67">
        <v>300</v>
      </c>
      <c r="BK67">
        <v>300</v>
      </c>
      <c r="BL67">
        <v>300</v>
      </c>
      <c r="BM67">
        <v>10521.1</v>
      </c>
      <c r="BN67">
        <v>2734.73</v>
      </c>
      <c r="BO67">
        <v>-8.5685799999999993E-3</v>
      </c>
      <c r="BP67">
        <v>28.837599999999998</v>
      </c>
      <c r="BQ67" s="2">
        <f t="shared" si="125"/>
        <v>200.00004761904799</v>
      </c>
      <c r="BR67">
        <f t="shared" si="126"/>
        <v>170.99354859047651</v>
      </c>
      <c r="BS67">
        <f t="shared" si="127"/>
        <v>0.85496753938868109</v>
      </c>
      <c r="BT67">
        <f t="shared" si="128"/>
        <v>0.21993507877736251</v>
      </c>
      <c r="BU67">
        <v>6</v>
      </c>
      <c r="BV67">
        <v>1571769806.5999999</v>
      </c>
      <c r="BW67">
        <v>196.530714285714</v>
      </c>
      <c r="BX67">
        <v>200.00399999999999</v>
      </c>
      <c r="BY67">
        <v>20.3065380952381</v>
      </c>
      <c r="BZ67">
        <v>19.244199999999999</v>
      </c>
      <c r="CA67">
        <v>500.01752380952399</v>
      </c>
      <c r="CB67">
        <v>98.209319047619005</v>
      </c>
      <c r="CC67">
        <v>0.10002352380952401</v>
      </c>
      <c r="CD67">
        <v>25.2915285714286</v>
      </c>
      <c r="CE67">
        <v>24.969219047618999</v>
      </c>
      <c r="CF67">
        <v>999.9</v>
      </c>
      <c r="CG67">
        <v>0</v>
      </c>
      <c r="CH67">
        <v>0</v>
      </c>
      <c r="CI67">
        <v>10003.983809523799</v>
      </c>
      <c r="CJ67">
        <v>0</v>
      </c>
      <c r="CK67">
        <v>0.27864899999999998</v>
      </c>
      <c r="CL67">
        <v>200.00004761904799</v>
      </c>
      <c r="CM67">
        <v>0.49983528571428598</v>
      </c>
      <c r="CN67">
        <v>0.50016471428571396</v>
      </c>
      <c r="CO67">
        <v>0</v>
      </c>
      <c r="CP67">
        <v>1141.26761904762</v>
      </c>
      <c r="CQ67">
        <v>0.49995400000000001</v>
      </c>
      <c r="CR67">
        <v>2263.5809523809498</v>
      </c>
      <c r="CS67">
        <v>1310.5385714285701</v>
      </c>
      <c r="CT67">
        <v>35.9222380952381</v>
      </c>
      <c r="CU67">
        <v>39.916333333333299</v>
      </c>
      <c r="CV67">
        <v>38.005904761904802</v>
      </c>
      <c r="CW67">
        <v>39.895666666666699</v>
      </c>
      <c r="CX67">
        <v>39.106999999999999</v>
      </c>
      <c r="CY67">
        <v>99.717142857142903</v>
      </c>
      <c r="CZ67">
        <v>99.784285714285701</v>
      </c>
      <c r="DA67">
        <v>0</v>
      </c>
      <c r="DB67">
        <v>89.600000143051105</v>
      </c>
      <c r="DC67">
        <v>1142.1130769230799</v>
      </c>
      <c r="DD67">
        <v>-21.5904273342673</v>
      </c>
      <c r="DE67">
        <v>-39.234871774955003</v>
      </c>
      <c r="DF67">
        <v>2265.1369230769201</v>
      </c>
      <c r="DG67">
        <v>15</v>
      </c>
      <c r="DH67">
        <v>1571769782.0999999</v>
      </c>
      <c r="DI67" t="s">
        <v>433</v>
      </c>
      <c r="DJ67">
        <v>54</v>
      </c>
      <c r="DK67">
        <v>0.81699999999999995</v>
      </c>
      <c r="DL67">
        <v>0.14699999999999999</v>
      </c>
      <c r="DM67">
        <v>200</v>
      </c>
      <c r="DN67">
        <v>19</v>
      </c>
      <c r="DO67">
        <v>0.28999999999999998</v>
      </c>
      <c r="DP67">
        <v>0.06</v>
      </c>
      <c r="DQ67">
        <v>100</v>
      </c>
      <c r="DR67">
        <v>100</v>
      </c>
      <c r="DS67">
        <v>0.81699999999999995</v>
      </c>
      <c r="DT67">
        <v>0.14699999999999999</v>
      </c>
      <c r="DU67">
        <v>2</v>
      </c>
      <c r="DV67">
        <v>565.529</v>
      </c>
      <c r="DW67">
        <v>610.56100000000004</v>
      </c>
      <c r="DX67">
        <v>23.7849</v>
      </c>
      <c r="DY67">
        <v>29.8748</v>
      </c>
      <c r="DZ67">
        <v>29.9999</v>
      </c>
      <c r="EA67">
        <v>30.2729</v>
      </c>
      <c r="EB67">
        <v>30.344200000000001</v>
      </c>
      <c r="EC67">
        <v>12.1372</v>
      </c>
      <c r="ED67">
        <v>36.355600000000003</v>
      </c>
      <c r="EE67">
        <v>90</v>
      </c>
      <c r="EF67">
        <v>23.783799999999999</v>
      </c>
      <c r="EG67">
        <v>200</v>
      </c>
      <c r="EH67">
        <v>19.0718</v>
      </c>
      <c r="EI67">
        <v>101.583</v>
      </c>
      <c r="EJ67">
        <v>100.00700000000001</v>
      </c>
    </row>
    <row r="68" spans="1:140">
      <c r="A68">
        <v>68</v>
      </c>
      <c r="B68">
        <v>1571769902.5999999</v>
      </c>
      <c r="C68">
        <v>10805.5</v>
      </c>
      <c r="D68" t="s">
        <v>434</v>
      </c>
      <c r="E68" t="s">
        <v>435</v>
      </c>
      <c r="F68">
        <v>1571769897.0999999</v>
      </c>
      <c r="G68">
        <f t="shared" si="86"/>
        <v>1.0419859324978682E-3</v>
      </c>
      <c r="H68" s="2">
        <f t="shared" si="87"/>
        <v>4.459164964182353</v>
      </c>
      <c r="I68">
        <f t="shared" si="88"/>
        <v>294.29047107161233</v>
      </c>
      <c r="J68">
        <f t="shared" si="89"/>
        <v>203.75356579516921</v>
      </c>
      <c r="K68" s="2">
        <f t="shared" si="90"/>
        <v>20.031242463343833</v>
      </c>
      <c r="L68">
        <f t="shared" si="91"/>
        <v>28.932027558297122</v>
      </c>
      <c r="M68">
        <f t="shared" si="92"/>
        <v>8.4894951687214379E-2</v>
      </c>
      <c r="N68">
        <f t="shared" si="93"/>
        <v>2.2337613577198705</v>
      </c>
      <c r="O68">
        <f t="shared" si="94"/>
        <v>8.3142390852330716E-2</v>
      </c>
      <c r="P68">
        <f t="shared" si="95"/>
        <v>5.2118441533476167E-2</v>
      </c>
      <c r="Q68" s="1">
        <f t="shared" si="96"/>
        <v>37.607048157339051</v>
      </c>
      <c r="R68">
        <f t="shared" si="97"/>
        <v>25.332276650751421</v>
      </c>
      <c r="S68">
        <f t="shared" si="98"/>
        <v>24.9944428571429</v>
      </c>
      <c r="T68">
        <f t="shared" si="99"/>
        <v>3.1786242777426339</v>
      </c>
      <c r="U68">
        <f t="shared" si="100"/>
        <v>60.78606858774657</v>
      </c>
      <c r="V68">
        <f t="shared" si="101"/>
        <v>1.9788536254686804</v>
      </c>
      <c r="W68">
        <f t="shared" si="102"/>
        <v>3.2554393982761756</v>
      </c>
      <c r="X68">
        <f t="shared" si="103"/>
        <v>1.1997706522739535</v>
      </c>
      <c r="Y68">
        <f t="shared" si="104"/>
        <v>-45.951579623155993</v>
      </c>
      <c r="Z68">
        <f t="shared" si="105"/>
        <v>48.30423304295423</v>
      </c>
      <c r="AA68">
        <f t="shared" si="106"/>
        <v>4.5831163475201606</v>
      </c>
      <c r="AB68">
        <f t="shared" si="107"/>
        <v>44.542817924657449</v>
      </c>
      <c r="AC68">
        <v>-4.0747996848954297E-2</v>
      </c>
      <c r="AD68">
        <v>4.5743196183534202E-2</v>
      </c>
      <c r="AE68">
        <v>3.4262300671810202</v>
      </c>
      <c r="AF68">
        <v>6</v>
      </c>
      <c r="AG68">
        <v>1</v>
      </c>
      <c r="AH68">
        <f t="shared" si="108"/>
        <v>1.0002297690387785</v>
      </c>
      <c r="AI68">
        <f t="shared" si="109"/>
        <v>2.2976903877847121E-2</v>
      </c>
      <c r="AJ68">
        <f t="shared" si="110"/>
        <v>52238.357666793832</v>
      </c>
      <c r="AK68" t="s">
        <v>245</v>
      </c>
      <c r="AL68">
        <v>613.87615384615401</v>
      </c>
      <c r="AM68">
        <v>2863.41</v>
      </c>
      <c r="AN68">
        <f t="shared" si="111"/>
        <v>2249.5338461538458</v>
      </c>
      <c r="AO68">
        <f t="shared" si="112"/>
        <v>0.78561360271628788</v>
      </c>
      <c r="AP68">
        <v>-2.6002066171693601</v>
      </c>
      <c r="AQ68" t="s">
        <v>436</v>
      </c>
      <c r="AR68">
        <v>1093.5742307692301</v>
      </c>
      <c r="AS68">
        <v>3093.81</v>
      </c>
      <c r="AT68" s="2">
        <f t="shared" si="113"/>
        <v>0.64652831596987848</v>
      </c>
      <c r="AU68">
        <v>0.5</v>
      </c>
      <c r="AV68">
        <f t="shared" si="114"/>
        <v>170.99108851658514</v>
      </c>
      <c r="AW68">
        <f t="shared" si="115"/>
        <v>4.459164964182353</v>
      </c>
      <c r="AX68" s="2">
        <f t="shared" si="116"/>
        <v>55.275290252242108</v>
      </c>
      <c r="AY68">
        <f t="shared" si="117"/>
        <v>1</v>
      </c>
      <c r="AZ68" s="2">
        <f t="shared" si="118"/>
        <v>4.1285026270050297E-2</v>
      </c>
      <c r="BA68">
        <f t="shared" si="119"/>
        <v>-7.4471282981178583E-2</v>
      </c>
      <c r="BB68" t="s">
        <v>243</v>
      </c>
      <c r="BC68">
        <v>0</v>
      </c>
      <c r="BD68">
        <f t="shared" si="120"/>
        <v>3093.81</v>
      </c>
      <c r="BE68">
        <f t="shared" si="121"/>
        <v>0.64652831596987848</v>
      </c>
      <c r="BF68">
        <f t="shared" si="122"/>
        <v>-8.0463503305499423E-2</v>
      </c>
      <c r="BG68">
        <f t="shared" si="123"/>
        <v>0.80656819629804055</v>
      </c>
      <c r="BH68">
        <f t="shared" si="124"/>
        <v>-0.10242121957574805</v>
      </c>
      <c r="BI68">
        <v>1019</v>
      </c>
      <c r="BJ68">
        <v>300</v>
      </c>
      <c r="BK68">
        <v>300</v>
      </c>
      <c r="BL68">
        <v>300</v>
      </c>
      <c r="BM68">
        <v>10521.1</v>
      </c>
      <c r="BN68">
        <v>2833.4</v>
      </c>
      <c r="BO68">
        <v>-8.5713100000000004E-3</v>
      </c>
      <c r="BP68">
        <v>-46.3506</v>
      </c>
      <c r="BQ68" s="2">
        <f t="shared" si="125"/>
        <v>199.997095238095</v>
      </c>
      <c r="BR68">
        <f t="shared" si="126"/>
        <v>170.99108851658514</v>
      </c>
      <c r="BS68">
        <f t="shared" si="127"/>
        <v>0.85496785997327396</v>
      </c>
      <c r="BT68">
        <f t="shared" si="128"/>
        <v>0.2199357199465479</v>
      </c>
      <c r="BU68">
        <v>6</v>
      </c>
      <c r="BV68">
        <v>1571769897.0999999</v>
      </c>
      <c r="BW68">
        <v>294.290476190476</v>
      </c>
      <c r="BX68">
        <v>300.008047619048</v>
      </c>
      <c r="BY68">
        <v>20.128480952381</v>
      </c>
      <c r="BZ68">
        <v>18.903590476190502</v>
      </c>
      <c r="CA68">
        <v>500.01514285714302</v>
      </c>
      <c r="CB68">
        <v>98.211100000000002</v>
      </c>
      <c r="CC68">
        <v>0.100025919047619</v>
      </c>
      <c r="CD68">
        <v>25.395552380952399</v>
      </c>
      <c r="CE68">
        <v>24.9944428571429</v>
      </c>
      <c r="CF68">
        <v>999.9</v>
      </c>
      <c r="CG68">
        <v>0</v>
      </c>
      <c r="CH68">
        <v>0</v>
      </c>
      <c r="CI68">
        <v>10005.5671428571</v>
      </c>
      <c r="CJ68">
        <v>0</v>
      </c>
      <c r="CK68">
        <v>0.27864899999999998</v>
      </c>
      <c r="CL68">
        <v>199.997095238095</v>
      </c>
      <c r="CM68">
        <v>0.49981914285714302</v>
      </c>
      <c r="CN68">
        <v>0.50018085714285698</v>
      </c>
      <c r="CO68">
        <v>0</v>
      </c>
      <c r="CP68">
        <v>1093.1723809523801</v>
      </c>
      <c r="CQ68">
        <v>0.49995400000000001</v>
      </c>
      <c r="CR68">
        <v>2173.4028571428598</v>
      </c>
      <c r="CS68">
        <v>1310.51285714286</v>
      </c>
      <c r="CT68">
        <v>35.875</v>
      </c>
      <c r="CU68">
        <v>39.886809523809497</v>
      </c>
      <c r="CV68">
        <v>37.963999999999999</v>
      </c>
      <c r="CW68">
        <v>39.869</v>
      </c>
      <c r="CX68">
        <v>39.061999999999998</v>
      </c>
      <c r="CY68">
        <v>99.712380952380997</v>
      </c>
      <c r="CZ68">
        <v>99.783809523809495</v>
      </c>
      <c r="DA68">
        <v>0</v>
      </c>
      <c r="DB68">
        <v>180.200000047684</v>
      </c>
      <c r="DC68">
        <v>1093.5742307692301</v>
      </c>
      <c r="DD68">
        <v>-12.883760697119101</v>
      </c>
      <c r="DE68">
        <v>-29.609914514731901</v>
      </c>
      <c r="DF68">
        <v>2174.6334615384599</v>
      </c>
      <c r="DG68">
        <v>15</v>
      </c>
      <c r="DH68">
        <v>1571769871.0999999</v>
      </c>
      <c r="DI68" t="s">
        <v>437</v>
      </c>
      <c r="DJ68">
        <v>55</v>
      </c>
      <c r="DK68">
        <v>0.878</v>
      </c>
      <c r="DL68">
        <v>0.15</v>
      </c>
      <c r="DM68">
        <v>300</v>
      </c>
      <c r="DN68">
        <v>19</v>
      </c>
      <c r="DO68">
        <v>0.25</v>
      </c>
      <c r="DP68">
        <v>7.0000000000000007E-2</v>
      </c>
      <c r="DQ68">
        <v>100</v>
      </c>
      <c r="DR68">
        <v>100</v>
      </c>
      <c r="DS68">
        <v>0.878</v>
      </c>
      <c r="DT68">
        <v>0.15</v>
      </c>
      <c r="DU68">
        <v>2</v>
      </c>
      <c r="DV68">
        <v>565.71500000000003</v>
      </c>
      <c r="DW68">
        <v>610.77300000000002</v>
      </c>
      <c r="DX68">
        <v>24.180800000000001</v>
      </c>
      <c r="DY68">
        <v>29.855</v>
      </c>
      <c r="DZ68">
        <v>30</v>
      </c>
      <c r="EA68">
        <v>30.259599999999999</v>
      </c>
      <c r="EB68">
        <v>30.331199999999999</v>
      </c>
      <c r="EC68">
        <v>16.4819</v>
      </c>
      <c r="ED68">
        <v>38.060499999999998</v>
      </c>
      <c r="EE68">
        <v>90</v>
      </c>
      <c r="EF68">
        <v>24.181000000000001</v>
      </c>
      <c r="EG68">
        <v>300</v>
      </c>
      <c r="EH68">
        <v>18.784800000000001</v>
      </c>
      <c r="EI68">
        <v>101.58499999999999</v>
      </c>
      <c r="EJ68">
        <v>100.009</v>
      </c>
    </row>
    <row r="69" spans="1:140">
      <c r="A69">
        <v>69</v>
      </c>
      <c r="B69">
        <v>1571769993.0999999</v>
      </c>
      <c r="C69">
        <v>10896</v>
      </c>
      <c r="D69" t="s">
        <v>438</v>
      </c>
      <c r="E69" t="s">
        <v>439</v>
      </c>
      <c r="F69">
        <v>1571769987.5999999</v>
      </c>
      <c r="G69">
        <f t="shared" si="86"/>
        <v>9.9534460759207019E-4</v>
      </c>
      <c r="H69" s="2">
        <f t="shared" si="87"/>
        <v>5.0490541646123139</v>
      </c>
      <c r="I69">
        <f t="shared" si="88"/>
        <v>343.55632753632938</v>
      </c>
      <c r="J69">
        <f t="shared" si="89"/>
        <v>237.9057256127555</v>
      </c>
      <c r="K69" s="2">
        <f t="shared" si="90"/>
        <v>23.388238197110361</v>
      </c>
      <c r="L69">
        <f t="shared" si="91"/>
        <v>33.774627331261357</v>
      </c>
      <c r="M69">
        <f t="shared" si="92"/>
        <v>8.226106795753417E-2</v>
      </c>
      <c r="N69">
        <f t="shared" si="93"/>
        <v>2.2335044692798665</v>
      </c>
      <c r="O69">
        <f t="shared" si="94"/>
        <v>8.0614245464424764E-2</v>
      </c>
      <c r="P69">
        <f t="shared" si="95"/>
        <v>5.0529117931904795E-2</v>
      </c>
      <c r="Q69" s="1">
        <f t="shared" si="96"/>
        <v>37.60838502050472</v>
      </c>
      <c r="R69">
        <f t="shared" si="97"/>
        <v>25.306448615580781</v>
      </c>
      <c r="S69">
        <f t="shared" si="98"/>
        <v>24.984238095238101</v>
      </c>
      <c r="T69">
        <f t="shared" si="99"/>
        <v>3.176690840325247</v>
      </c>
      <c r="U69">
        <f t="shared" si="100"/>
        <v>61.426923002628584</v>
      </c>
      <c r="V69">
        <f t="shared" si="101"/>
        <v>1.9947970387088296</v>
      </c>
      <c r="W69">
        <f t="shared" si="102"/>
        <v>3.2474311608013773</v>
      </c>
      <c r="X69">
        <f t="shared" si="103"/>
        <v>1.1818938016164173</v>
      </c>
      <c r="Y69">
        <f t="shared" si="104"/>
        <v>-43.894697194810298</v>
      </c>
      <c r="Z69">
        <f t="shared" si="105"/>
        <v>44.538934940067328</v>
      </c>
      <c r="AA69">
        <f t="shared" si="106"/>
        <v>4.2252521716504363</v>
      </c>
      <c r="AB69">
        <f t="shared" si="107"/>
        <v>42.477874937412189</v>
      </c>
      <c r="AC69">
        <v>-4.07411260856183E-2</v>
      </c>
      <c r="AD69">
        <v>4.5735483149777503E-2</v>
      </c>
      <c r="AE69">
        <v>3.4257721094634599</v>
      </c>
      <c r="AF69">
        <v>5</v>
      </c>
      <c r="AG69">
        <v>1</v>
      </c>
      <c r="AH69">
        <f t="shared" si="108"/>
        <v>1.0001914714286051</v>
      </c>
      <c r="AI69">
        <f t="shared" si="109"/>
        <v>1.9147142860509447E-2</v>
      </c>
      <c r="AJ69">
        <f t="shared" si="110"/>
        <v>52237.113323644306</v>
      </c>
      <c r="AK69" t="s">
        <v>243</v>
      </c>
      <c r="AL69">
        <v>0</v>
      </c>
      <c r="AM69">
        <v>0</v>
      </c>
      <c r="AN69">
        <f t="shared" si="111"/>
        <v>0</v>
      </c>
      <c r="AO69" t="e">
        <f t="shared" si="112"/>
        <v>#DIV/0!</v>
      </c>
      <c r="AP69">
        <v>0</v>
      </c>
      <c r="AQ69" t="s">
        <v>243</v>
      </c>
      <c r="AR69">
        <v>0</v>
      </c>
      <c r="AS69">
        <v>0</v>
      </c>
      <c r="AT69" s="2" t="e">
        <f t="shared" si="113"/>
        <v>#DIV/0!</v>
      </c>
      <c r="AU69">
        <v>0.5</v>
      </c>
      <c r="AV69">
        <f t="shared" si="114"/>
        <v>170.99466707500343</v>
      </c>
      <c r="AW69">
        <f t="shared" si="115"/>
        <v>5.0490541646123139</v>
      </c>
      <c r="AX69" s="2" t="e">
        <f t="shared" si="116"/>
        <v>#DIV/0!</v>
      </c>
      <c r="AY69" t="e">
        <f t="shared" si="117"/>
        <v>#DIV/0!</v>
      </c>
      <c r="AZ69" s="2">
        <f t="shared" si="118"/>
        <v>2.9527553408420896E-2</v>
      </c>
      <c r="BA69" t="e">
        <f t="shared" si="119"/>
        <v>#DIV/0!</v>
      </c>
      <c r="BB69" t="s">
        <v>243</v>
      </c>
      <c r="BC69">
        <v>0</v>
      </c>
      <c r="BD69">
        <f t="shared" si="120"/>
        <v>0</v>
      </c>
      <c r="BE69" t="e">
        <f t="shared" si="121"/>
        <v>#DIV/0!</v>
      </c>
      <c r="BF69" t="e">
        <f t="shared" si="122"/>
        <v>#DIV/0!</v>
      </c>
      <c r="BG69" t="e">
        <f t="shared" si="123"/>
        <v>#DIV/0!</v>
      </c>
      <c r="BH69" t="e">
        <f t="shared" si="124"/>
        <v>#DIV/0!</v>
      </c>
      <c r="BI69">
        <v>1019</v>
      </c>
      <c r="BJ69">
        <v>300</v>
      </c>
      <c r="BK69">
        <v>300</v>
      </c>
      <c r="BL69">
        <v>300</v>
      </c>
      <c r="BM69">
        <v>10521.1</v>
      </c>
      <c r="BN69">
        <v>2833.4</v>
      </c>
      <c r="BO69">
        <v>-8.5713100000000004E-3</v>
      </c>
      <c r="BP69">
        <v>-46.3506</v>
      </c>
      <c r="BQ69" s="2">
        <f t="shared" si="125"/>
        <v>200.00090476190499</v>
      </c>
      <c r="BR69">
        <f t="shared" si="126"/>
        <v>170.99466707500343</v>
      </c>
      <c r="BS69">
        <f t="shared" si="127"/>
        <v>0.8549694676559958</v>
      </c>
      <c r="BT69">
        <f t="shared" si="128"/>
        <v>0.2199389353119916</v>
      </c>
      <c r="BU69">
        <v>6</v>
      </c>
      <c r="BV69">
        <v>1571769987.5999999</v>
      </c>
      <c r="BW69">
        <v>343.55633333333299</v>
      </c>
      <c r="BX69">
        <v>350.02414285714298</v>
      </c>
      <c r="BY69">
        <v>20.2911238095238</v>
      </c>
      <c r="BZ69">
        <v>19.1212190476191</v>
      </c>
      <c r="CA69">
        <v>500.01885714285697</v>
      </c>
      <c r="CB69">
        <v>98.208823809523807</v>
      </c>
      <c r="CC69">
        <v>0.100025785714286</v>
      </c>
      <c r="CD69">
        <v>25.354123809523799</v>
      </c>
      <c r="CE69">
        <v>24.984238095238101</v>
      </c>
      <c r="CF69">
        <v>999.9</v>
      </c>
      <c r="CG69">
        <v>0</v>
      </c>
      <c r="CH69">
        <v>0</v>
      </c>
      <c r="CI69">
        <v>10004.111904761899</v>
      </c>
      <c r="CJ69">
        <v>0</v>
      </c>
      <c r="CK69">
        <v>0.27864899999999998</v>
      </c>
      <c r="CL69">
        <v>200.00090476190499</v>
      </c>
      <c r="CM69">
        <v>0.49977204761904698</v>
      </c>
      <c r="CN69">
        <v>0.50022795238095297</v>
      </c>
      <c r="CO69">
        <v>0</v>
      </c>
      <c r="CP69">
        <v>1086.7890476190501</v>
      </c>
      <c r="CQ69">
        <v>0.49995400000000001</v>
      </c>
      <c r="CR69">
        <v>2158.2861904761899</v>
      </c>
      <c r="CS69">
        <v>1310.5161904761901</v>
      </c>
      <c r="CT69">
        <v>35.880904761904802</v>
      </c>
      <c r="CU69">
        <v>39.856999999999999</v>
      </c>
      <c r="CV69">
        <v>37.972999999999999</v>
      </c>
      <c r="CW69">
        <v>39.83</v>
      </c>
      <c r="CX69">
        <v>39.061999999999998</v>
      </c>
      <c r="CY69">
        <v>99.703333333333305</v>
      </c>
      <c r="CZ69">
        <v>99.796190476190503</v>
      </c>
      <c r="DA69">
        <v>0</v>
      </c>
      <c r="DB69">
        <v>89.599999904632597</v>
      </c>
      <c r="DC69">
        <v>1086.35153846154</v>
      </c>
      <c r="DD69">
        <v>8.88205127787867</v>
      </c>
      <c r="DE69">
        <v>8.7572649789322394</v>
      </c>
      <c r="DF69">
        <v>2158.0180769230801</v>
      </c>
      <c r="DG69">
        <v>15</v>
      </c>
      <c r="DH69">
        <v>1571769956.5999999</v>
      </c>
      <c r="DI69" t="s">
        <v>440</v>
      </c>
      <c r="DJ69">
        <v>56</v>
      </c>
      <c r="DK69">
        <v>1.01</v>
      </c>
      <c r="DL69">
        <v>0.151</v>
      </c>
      <c r="DM69">
        <v>350</v>
      </c>
      <c r="DN69">
        <v>19</v>
      </c>
      <c r="DO69">
        <v>0.21</v>
      </c>
      <c r="DP69">
        <v>0.05</v>
      </c>
      <c r="DQ69">
        <v>100</v>
      </c>
      <c r="DR69">
        <v>100</v>
      </c>
      <c r="DS69">
        <v>1.01</v>
      </c>
      <c r="DT69">
        <v>0.151</v>
      </c>
      <c r="DU69">
        <v>2</v>
      </c>
      <c r="DV69">
        <v>565.74800000000005</v>
      </c>
      <c r="DW69">
        <v>611.40099999999995</v>
      </c>
      <c r="DX69">
        <v>23.856000000000002</v>
      </c>
      <c r="DY69">
        <v>29.831</v>
      </c>
      <c r="DZ69">
        <v>29.999700000000001</v>
      </c>
      <c r="EA69">
        <v>30.239100000000001</v>
      </c>
      <c r="EB69">
        <v>30.312999999999999</v>
      </c>
      <c r="EC69">
        <v>18.608499999999999</v>
      </c>
      <c r="ED69">
        <v>36.686199999999999</v>
      </c>
      <c r="EE69">
        <v>90</v>
      </c>
      <c r="EF69">
        <v>23.8934</v>
      </c>
      <c r="EG69">
        <v>350</v>
      </c>
      <c r="EH69">
        <v>18.897600000000001</v>
      </c>
      <c r="EI69">
        <v>101.59</v>
      </c>
      <c r="EJ69">
        <v>100.012</v>
      </c>
    </row>
    <row r="70" spans="1:140">
      <c r="A70">
        <v>70</v>
      </c>
      <c r="B70">
        <v>1571770083.5999999</v>
      </c>
      <c r="C70">
        <v>10986.5</v>
      </c>
      <c r="D70" t="s">
        <v>441</v>
      </c>
      <c r="E70" t="s">
        <v>442</v>
      </c>
      <c r="F70">
        <v>1571770078.0999999</v>
      </c>
      <c r="G70">
        <f t="shared" si="86"/>
        <v>1.1539136785671451E-3</v>
      </c>
      <c r="H70" s="2">
        <f t="shared" si="87"/>
        <v>5.7401125726752973</v>
      </c>
      <c r="I70">
        <f t="shared" si="88"/>
        <v>392.58018388085736</v>
      </c>
      <c r="J70">
        <f t="shared" si="89"/>
        <v>286.7172613059999</v>
      </c>
      <c r="K70" s="2">
        <f t="shared" si="90"/>
        <v>28.186489959467682</v>
      </c>
      <c r="L70">
        <f t="shared" si="91"/>
        <v>38.593621328693281</v>
      </c>
      <c r="M70">
        <f t="shared" si="92"/>
        <v>9.4542425492444682E-2</v>
      </c>
      <c r="N70">
        <f t="shared" si="93"/>
        <v>2.2331316234698164</v>
      </c>
      <c r="O70">
        <f t="shared" si="94"/>
        <v>9.2373793455968745E-2</v>
      </c>
      <c r="P70">
        <f t="shared" si="95"/>
        <v>5.7924320720010747E-2</v>
      </c>
      <c r="Q70" s="1">
        <f t="shared" si="96"/>
        <v>37.607244093996997</v>
      </c>
      <c r="R70">
        <f t="shared" si="97"/>
        <v>25.335597931928632</v>
      </c>
      <c r="S70">
        <f t="shared" si="98"/>
        <v>25.000357142857101</v>
      </c>
      <c r="T70">
        <f t="shared" si="99"/>
        <v>3.1797452939966733</v>
      </c>
      <c r="U70">
        <f t="shared" si="100"/>
        <v>60.795414900054254</v>
      </c>
      <c r="V70">
        <f t="shared" si="101"/>
        <v>1.9839595415393148</v>
      </c>
      <c r="W70">
        <f t="shared" si="102"/>
        <v>3.263337448721884</v>
      </c>
      <c r="X70">
        <f t="shared" si="103"/>
        <v>1.1957857524573585</v>
      </c>
      <c r="Y70">
        <f t="shared" si="104"/>
        <v>-50.887593224811098</v>
      </c>
      <c r="Z70">
        <f t="shared" si="105"/>
        <v>52.487157062444965</v>
      </c>
      <c r="AA70">
        <f t="shared" si="106"/>
        <v>4.9825677836939706</v>
      </c>
      <c r="AB70">
        <f t="shared" si="107"/>
        <v>44.189375715324836</v>
      </c>
      <c r="AC70">
        <v>-4.0731155160313802E-2</v>
      </c>
      <c r="AD70">
        <v>4.5724289912622201E-2</v>
      </c>
      <c r="AE70">
        <v>3.4251074697653801</v>
      </c>
      <c r="AF70">
        <v>5</v>
      </c>
      <c r="AG70">
        <v>1</v>
      </c>
      <c r="AH70">
        <f t="shared" si="108"/>
        <v>1.0001915692603549</v>
      </c>
      <c r="AI70">
        <f t="shared" si="109"/>
        <v>1.9156926035490685E-2</v>
      </c>
      <c r="AJ70">
        <f t="shared" si="110"/>
        <v>52210.441665195322</v>
      </c>
      <c r="AK70" t="s">
        <v>245</v>
      </c>
      <c r="AL70">
        <v>613.87615384615401</v>
      </c>
      <c r="AM70">
        <v>2863.41</v>
      </c>
      <c r="AN70">
        <f t="shared" si="111"/>
        <v>2249.5338461538458</v>
      </c>
      <c r="AO70">
        <f t="shared" si="112"/>
        <v>0.78561360271628788</v>
      </c>
      <c r="AP70">
        <v>-2.6002066171693601</v>
      </c>
      <c r="AQ70" t="s">
        <v>443</v>
      </c>
      <c r="AR70">
        <v>1083.7838461538499</v>
      </c>
      <c r="AS70">
        <v>3098.18</v>
      </c>
      <c r="AT70" s="2">
        <f t="shared" si="113"/>
        <v>0.65018693356943436</v>
      </c>
      <c r="AU70">
        <v>0.5</v>
      </c>
      <c r="AV70">
        <f t="shared" si="114"/>
        <v>170.98931424988692</v>
      </c>
      <c r="AW70">
        <f t="shared" si="115"/>
        <v>5.7401125726752973</v>
      </c>
      <c r="AX70" s="2">
        <f t="shared" si="116"/>
        <v>55.58750895263718</v>
      </c>
      <c r="AY70">
        <f t="shared" si="117"/>
        <v>1</v>
      </c>
      <c r="AZ70" s="2">
        <f t="shared" si="118"/>
        <v>4.8776844485474459E-2</v>
      </c>
      <c r="BA70">
        <f t="shared" si="119"/>
        <v>-7.5776746347855833E-2</v>
      </c>
      <c r="BB70" t="s">
        <v>243</v>
      </c>
      <c r="BC70">
        <v>0</v>
      </c>
      <c r="BD70">
        <f t="shared" si="120"/>
        <v>3098.18</v>
      </c>
      <c r="BE70">
        <f t="shared" si="121"/>
        <v>0.65018693356943436</v>
      </c>
      <c r="BF70">
        <f t="shared" si="122"/>
        <v>-8.1989655690243454E-2</v>
      </c>
      <c r="BG70">
        <f t="shared" si="123"/>
        <v>0.81084934798325958</v>
      </c>
      <c r="BH70">
        <f t="shared" si="124"/>
        <v>-0.10436384426995816</v>
      </c>
      <c r="BI70">
        <v>1020</v>
      </c>
      <c r="BJ70">
        <v>300</v>
      </c>
      <c r="BK70">
        <v>300</v>
      </c>
      <c r="BL70">
        <v>300</v>
      </c>
      <c r="BM70">
        <v>10521.2</v>
      </c>
      <c r="BN70">
        <v>2847.18</v>
      </c>
      <c r="BO70">
        <v>-8.5716100000000003E-3</v>
      </c>
      <c r="BP70">
        <v>-49.126199999999997</v>
      </c>
      <c r="BQ70" s="2">
        <f t="shared" si="125"/>
        <v>199.99461904761901</v>
      </c>
      <c r="BR70">
        <f t="shared" si="126"/>
        <v>170.98931424988692</v>
      </c>
      <c r="BS70">
        <f t="shared" si="127"/>
        <v>0.85496957400225915</v>
      </c>
      <c r="BT70">
        <f t="shared" si="128"/>
        <v>0.21993914800451847</v>
      </c>
      <c r="BU70">
        <v>6</v>
      </c>
      <c r="BV70">
        <v>1571770078.0999999</v>
      </c>
      <c r="BW70">
        <v>392.58019047619098</v>
      </c>
      <c r="BX70">
        <v>400.01047619047603</v>
      </c>
      <c r="BY70">
        <v>20.181138095238101</v>
      </c>
      <c r="BZ70">
        <v>18.8246761904762</v>
      </c>
      <c r="CA70">
        <v>500.00904761904798</v>
      </c>
      <c r="CB70">
        <v>98.2076285714286</v>
      </c>
      <c r="CC70">
        <v>9.9985804761904801E-2</v>
      </c>
      <c r="CD70">
        <v>25.436323809523799</v>
      </c>
      <c r="CE70">
        <v>25.000357142857101</v>
      </c>
      <c r="CF70">
        <v>999.9</v>
      </c>
      <c r="CG70">
        <v>0</v>
      </c>
      <c r="CH70">
        <v>0</v>
      </c>
      <c r="CI70">
        <v>10001.785238095201</v>
      </c>
      <c r="CJ70">
        <v>0</v>
      </c>
      <c r="CK70">
        <v>0.27864899999999998</v>
      </c>
      <c r="CL70">
        <v>199.99461904761901</v>
      </c>
      <c r="CM70">
        <v>0.49976604761904703</v>
      </c>
      <c r="CN70">
        <v>0.50023395238095203</v>
      </c>
      <c r="CO70">
        <v>0</v>
      </c>
      <c r="CP70">
        <v>1083.9123809523801</v>
      </c>
      <c r="CQ70">
        <v>0.49995400000000001</v>
      </c>
      <c r="CR70">
        <v>2152.2980952380899</v>
      </c>
      <c r="CS70">
        <v>1310.47238095238</v>
      </c>
      <c r="CT70">
        <v>35.817999999999998</v>
      </c>
      <c r="CU70">
        <v>39.806095238095203</v>
      </c>
      <c r="CV70">
        <v>37.904523809523802</v>
      </c>
      <c r="CW70">
        <v>39.779523809523802</v>
      </c>
      <c r="CX70">
        <v>39.011809523809497</v>
      </c>
      <c r="CY70">
        <v>99.7</v>
      </c>
      <c r="CZ70">
        <v>99.794285714285706</v>
      </c>
      <c r="DA70">
        <v>0</v>
      </c>
      <c r="DB70">
        <v>180.200000047684</v>
      </c>
      <c r="DC70">
        <v>1083.7838461538499</v>
      </c>
      <c r="DD70">
        <v>2.8458119609335899</v>
      </c>
      <c r="DE70">
        <v>8.3668375939044992</v>
      </c>
      <c r="DF70">
        <v>2152.0549999999998</v>
      </c>
      <c r="DG70">
        <v>15</v>
      </c>
      <c r="DH70">
        <v>1571770048.5999999</v>
      </c>
      <c r="DI70" t="s">
        <v>444</v>
      </c>
      <c r="DJ70">
        <v>57</v>
      </c>
      <c r="DK70">
        <v>1.1120000000000001</v>
      </c>
      <c r="DL70">
        <v>0.156</v>
      </c>
      <c r="DM70">
        <v>400</v>
      </c>
      <c r="DN70">
        <v>19</v>
      </c>
      <c r="DO70">
        <v>0.23</v>
      </c>
      <c r="DP70">
        <v>0.06</v>
      </c>
      <c r="DQ70">
        <v>100</v>
      </c>
      <c r="DR70">
        <v>100</v>
      </c>
      <c r="DS70">
        <v>1.1120000000000001</v>
      </c>
      <c r="DT70">
        <v>0.156</v>
      </c>
      <c r="DU70">
        <v>2</v>
      </c>
      <c r="DV70">
        <v>565.89099999999996</v>
      </c>
      <c r="DW70">
        <v>611.21</v>
      </c>
      <c r="DX70">
        <v>24.1327</v>
      </c>
      <c r="DY70">
        <v>29.812999999999999</v>
      </c>
      <c r="DZ70">
        <v>30.0002</v>
      </c>
      <c r="EA70">
        <v>30.2209</v>
      </c>
      <c r="EB70">
        <v>30.295000000000002</v>
      </c>
      <c r="EC70">
        <v>20.691099999999999</v>
      </c>
      <c r="ED70">
        <v>38.060899999999997</v>
      </c>
      <c r="EE70">
        <v>90</v>
      </c>
      <c r="EF70">
        <v>24.015499999999999</v>
      </c>
      <c r="EG70">
        <v>400</v>
      </c>
      <c r="EH70">
        <v>18.7135</v>
      </c>
      <c r="EI70">
        <v>101.592</v>
      </c>
      <c r="EJ70">
        <v>100.017</v>
      </c>
    </row>
    <row r="71" spans="1:140">
      <c r="A71">
        <v>71</v>
      </c>
      <c r="B71">
        <v>1571770174.0999999</v>
      </c>
      <c r="C71">
        <v>11077</v>
      </c>
      <c r="D71" t="s">
        <v>445</v>
      </c>
      <c r="E71" t="s">
        <v>446</v>
      </c>
      <c r="F71">
        <v>1571770168.5999999</v>
      </c>
      <c r="G71">
        <f t="shared" si="86"/>
        <v>1.2296044783589441E-3</v>
      </c>
      <c r="H71" s="2">
        <f t="shared" si="87"/>
        <v>6.139196361694216</v>
      </c>
      <c r="I71">
        <f t="shared" si="88"/>
        <v>442.01623104391933</v>
      </c>
      <c r="J71">
        <f t="shared" si="89"/>
        <v>336.65230890515602</v>
      </c>
      <c r="K71" s="2">
        <f t="shared" si="90"/>
        <v>33.093898896712055</v>
      </c>
      <c r="L71">
        <f t="shared" si="91"/>
        <v>43.451478198518139</v>
      </c>
      <c r="M71">
        <f t="shared" si="92"/>
        <v>0.10269060111788965</v>
      </c>
      <c r="N71">
        <f t="shared" si="93"/>
        <v>2.2333267354697917</v>
      </c>
      <c r="O71">
        <f t="shared" si="94"/>
        <v>0.10013770617604374</v>
      </c>
      <c r="P71">
        <f t="shared" si="95"/>
        <v>6.2810147812434047E-2</v>
      </c>
      <c r="Q71" s="1">
        <f t="shared" si="96"/>
        <v>37.607668416286195</v>
      </c>
      <c r="R71">
        <f t="shared" si="97"/>
        <v>25.290663414735498</v>
      </c>
      <c r="S71">
        <f t="shared" si="98"/>
        <v>24.975190476190502</v>
      </c>
      <c r="T71">
        <f t="shared" si="99"/>
        <v>3.1749774996948052</v>
      </c>
      <c r="U71">
        <f t="shared" si="100"/>
        <v>61.348449161367803</v>
      </c>
      <c r="V71">
        <f t="shared" si="101"/>
        <v>1.9996729493592353</v>
      </c>
      <c r="W71">
        <f t="shared" si="102"/>
        <v>3.2595330064487835</v>
      </c>
      <c r="X71">
        <f t="shared" si="103"/>
        <v>1.1753045503355699</v>
      </c>
      <c r="Y71">
        <f t="shared" si="104"/>
        <v>-54.225557495629431</v>
      </c>
      <c r="Z71">
        <f t="shared" si="105"/>
        <v>53.158546838148759</v>
      </c>
      <c r="AA71">
        <f t="shared" si="106"/>
        <v>5.0447247141716183</v>
      </c>
      <c r="AB71">
        <f t="shared" si="107"/>
        <v>41.585382472977138</v>
      </c>
      <c r="AC71">
        <v>-4.0736372809453102E-2</v>
      </c>
      <c r="AD71">
        <v>4.5730147180872198E-2</v>
      </c>
      <c r="AE71">
        <v>3.4254552735248698</v>
      </c>
      <c r="AF71">
        <v>5</v>
      </c>
      <c r="AG71">
        <v>1</v>
      </c>
      <c r="AH71">
        <f t="shared" si="108"/>
        <v>1.0001915334992466</v>
      </c>
      <c r="AI71">
        <f t="shared" si="109"/>
        <v>1.9153349924661001E-2</v>
      </c>
      <c r="AJ71">
        <f t="shared" si="110"/>
        <v>52220.187979328708</v>
      </c>
      <c r="AK71" t="s">
        <v>243</v>
      </c>
      <c r="AL71">
        <v>0</v>
      </c>
      <c r="AM71">
        <v>0</v>
      </c>
      <c r="AN71">
        <f t="shared" si="111"/>
        <v>0</v>
      </c>
      <c r="AO71" t="e">
        <f t="shared" si="112"/>
        <v>#DIV/0!</v>
      </c>
      <c r="AP71">
        <v>0</v>
      </c>
      <c r="AQ71" t="s">
        <v>243</v>
      </c>
      <c r="AR71">
        <v>0</v>
      </c>
      <c r="AS71">
        <v>0</v>
      </c>
      <c r="AT71" s="2" t="e">
        <f t="shared" si="113"/>
        <v>#DIV/0!</v>
      </c>
      <c r="AU71">
        <v>0.5</v>
      </c>
      <c r="AV71">
        <f t="shared" si="114"/>
        <v>170.99213137481527</v>
      </c>
      <c r="AW71">
        <f t="shared" si="115"/>
        <v>6.139196361694216</v>
      </c>
      <c r="AX71" s="2" t="e">
        <f t="shared" si="116"/>
        <v>#DIV/0!</v>
      </c>
      <c r="AY71" t="e">
        <f t="shared" si="117"/>
        <v>#DIV/0!</v>
      </c>
      <c r="AZ71" s="2">
        <f t="shared" si="118"/>
        <v>3.5903385216230092E-2</v>
      </c>
      <c r="BA71" t="e">
        <f t="shared" si="119"/>
        <v>#DIV/0!</v>
      </c>
      <c r="BB71" t="s">
        <v>243</v>
      </c>
      <c r="BC71">
        <v>0</v>
      </c>
      <c r="BD71">
        <f t="shared" si="120"/>
        <v>0</v>
      </c>
      <c r="BE71" t="e">
        <f t="shared" si="121"/>
        <v>#DIV/0!</v>
      </c>
      <c r="BF71" t="e">
        <f t="shared" si="122"/>
        <v>#DIV/0!</v>
      </c>
      <c r="BG71" t="e">
        <f t="shared" si="123"/>
        <v>#DIV/0!</v>
      </c>
      <c r="BH71" t="e">
        <f t="shared" si="124"/>
        <v>#DIV/0!</v>
      </c>
      <c r="BI71">
        <v>1020</v>
      </c>
      <c r="BJ71">
        <v>300</v>
      </c>
      <c r="BK71">
        <v>300</v>
      </c>
      <c r="BL71">
        <v>300</v>
      </c>
      <c r="BM71">
        <v>10521.2</v>
      </c>
      <c r="BN71">
        <v>2847.18</v>
      </c>
      <c r="BO71">
        <v>-8.5716100000000003E-3</v>
      </c>
      <c r="BP71">
        <v>-49.126199999999997</v>
      </c>
      <c r="BQ71" s="2">
        <f t="shared" si="125"/>
        <v>199.99804761904801</v>
      </c>
      <c r="BR71">
        <f t="shared" si="126"/>
        <v>170.99213137481527</v>
      </c>
      <c r="BS71">
        <f t="shared" si="127"/>
        <v>0.85496900300005629</v>
      </c>
      <c r="BT71">
        <f t="shared" si="128"/>
        <v>0.21993800600011279</v>
      </c>
      <c r="BU71">
        <v>6</v>
      </c>
      <c r="BV71">
        <v>1571770168.5999999</v>
      </c>
      <c r="BW71">
        <v>442.01623809523801</v>
      </c>
      <c r="BX71">
        <v>450.03380952381002</v>
      </c>
      <c r="BY71">
        <v>20.341952380952399</v>
      </c>
      <c r="BZ71">
        <v>18.896771428571402</v>
      </c>
      <c r="CA71">
        <v>500.01619047619101</v>
      </c>
      <c r="CB71">
        <v>98.2029142857143</v>
      </c>
      <c r="CC71">
        <v>9.9987614285714302E-2</v>
      </c>
      <c r="CD71">
        <v>25.416695238095201</v>
      </c>
      <c r="CE71">
        <v>24.975190476190502</v>
      </c>
      <c r="CF71">
        <v>999.9</v>
      </c>
      <c r="CG71">
        <v>0</v>
      </c>
      <c r="CH71">
        <v>0</v>
      </c>
      <c r="CI71">
        <v>10003.5466666667</v>
      </c>
      <c r="CJ71">
        <v>0</v>
      </c>
      <c r="CK71">
        <v>0.27864899999999998</v>
      </c>
      <c r="CL71">
        <v>199.99804761904801</v>
      </c>
      <c r="CM71">
        <v>0.49978238095238098</v>
      </c>
      <c r="CN71">
        <v>0.50021761904761897</v>
      </c>
      <c r="CO71">
        <v>0</v>
      </c>
      <c r="CP71">
        <v>1088.34142857143</v>
      </c>
      <c r="CQ71">
        <v>0.49995400000000001</v>
      </c>
      <c r="CR71">
        <v>2159.9080952381</v>
      </c>
      <c r="CS71">
        <v>1310.5014285714301</v>
      </c>
      <c r="CT71">
        <v>35.850999999999999</v>
      </c>
      <c r="CU71">
        <v>39.785428571428596</v>
      </c>
      <c r="CV71">
        <v>37.8986190476191</v>
      </c>
      <c r="CW71">
        <v>39.752952380952401</v>
      </c>
      <c r="CX71">
        <v>39.026571428571401</v>
      </c>
      <c r="CY71">
        <v>99.705238095238101</v>
      </c>
      <c r="CZ71">
        <v>99.791904761904703</v>
      </c>
      <c r="DA71">
        <v>0</v>
      </c>
      <c r="DB71">
        <v>89.599999904632597</v>
      </c>
      <c r="DC71">
        <v>1087.9323076923099</v>
      </c>
      <c r="DD71">
        <v>10.082051310106101</v>
      </c>
      <c r="DE71">
        <v>15.0728204961404</v>
      </c>
      <c r="DF71">
        <v>2159.30230769231</v>
      </c>
      <c r="DG71">
        <v>15</v>
      </c>
      <c r="DH71">
        <v>1571770138.5999999</v>
      </c>
      <c r="DI71" t="s">
        <v>447</v>
      </c>
      <c r="DJ71">
        <v>58</v>
      </c>
      <c r="DK71">
        <v>1.109</v>
      </c>
      <c r="DL71">
        <v>0.158</v>
      </c>
      <c r="DM71">
        <v>450</v>
      </c>
      <c r="DN71">
        <v>19</v>
      </c>
      <c r="DO71">
        <v>0.16</v>
      </c>
      <c r="DP71">
        <v>7.0000000000000007E-2</v>
      </c>
      <c r="DQ71">
        <v>100</v>
      </c>
      <c r="DR71">
        <v>100</v>
      </c>
      <c r="DS71">
        <v>1.109</v>
      </c>
      <c r="DT71">
        <v>0.158</v>
      </c>
      <c r="DU71">
        <v>2</v>
      </c>
      <c r="DV71">
        <v>565.79499999999996</v>
      </c>
      <c r="DW71">
        <v>611.47900000000004</v>
      </c>
      <c r="DX71">
        <v>23.995999999999999</v>
      </c>
      <c r="DY71">
        <v>29.792400000000001</v>
      </c>
      <c r="DZ71">
        <v>30</v>
      </c>
      <c r="EA71">
        <v>30.2027</v>
      </c>
      <c r="EB71">
        <v>30.275700000000001</v>
      </c>
      <c r="EC71">
        <v>22.7499</v>
      </c>
      <c r="ED71">
        <v>38.580500000000001</v>
      </c>
      <c r="EE71">
        <v>90</v>
      </c>
      <c r="EF71">
        <v>24.0017</v>
      </c>
      <c r="EG71">
        <v>450</v>
      </c>
      <c r="EH71">
        <v>18.637899999999998</v>
      </c>
      <c r="EI71">
        <v>101.595</v>
      </c>
      <c r="EJ71">
        <v>100.01900000000001</v>
      </c>
    </row>
    <row r="72" spans="1:140">
      <c r="A72">
        <v>72</v>
      </c>
      <c r="B72">
        <v>1571770265</v>
      </c>
      <c r="C72">
        <v>11167.9000000954</v>
      </c>
      <c r="D72" t="s">
        <v>448</v>
      </c>
      <c r="E72" t="s">
        <v>449</v>
      </c>
      <c r="F72">
        <v>1571770259.5</v>
      </c>
      <c r="G72">
        <f t="shared" si="86"/>
        <v>1.3580529797096728E-3</v>
      </c>
      <c r="H72" s="2">
        <f t="shared" si="87"/>
        <v>6.5823637739954339</v>
      </c>
      <c r="I72">
        <f t="shared" si="88"/>
        <v>491.31413528428283</v>
      </c>
      <c r="J72">
        <f t="shared" si="89"/>
        <v>386.09578426527173</v>
      </c>
      <c r="K72" s="2">
        <f t="shared" si="90"/>
        <v>37.953651927476209</v>
      </c>
      <c r="L72">
        <f t="shared" si="91"/>
        <v>48.296734741907649</v>
      </c>
      <c r="M72">
        <f t="shared" si="92"/>
        <v>0.1117489105978242</v>
      </c>
      <c r="N72">
        <f t="shared" si="93"/>
        <v>2.2321864065193298</v>
      </c>
      <c r="O72">
        <f t="shared" si="94"/>
        <v>0.10873139860747348</v>
      </c>
      <c r="P72">
        <f t="shared" si="95"/>
        <v>6.8221448847207405E-2</v>
      </c>
      <c r="Q72" s="1">
        <f t="shared" si="96"/>
        <v>37.609138878851276</v>
      </c>
      <c r="R72">
        <f t="shared" si="97"/>
        <v>25.309420293262647</v>
      </c>
      <c r="S72">
        <f t="shared" si="98"/>
        <v>25.010580952381002</v>
      </c>
      <c r="T72">
        <f t="shared" si="99"/>
        <v>3.1816839686547649</v>
      </c>
      <c r="U72">
        <f t="shared" si="100"/>
        <v>60.711176224066868</v>
      </c>
      <c r="V72">
        <f t="shared" si="101"/>
        <v>1.9861780788603141</v>
      </c>
      <c r="W72">
        <f t="shared" si="102"/>
        <v>3.2715196812032143</v>
      </c>
      <c r="X72">
        <f t="shared" si="103"/>
        <v>1.1955058897944508</v>
      </c>
      <c r="Y72">
        <f t="shared" si="104"/>
        <v>-59.890136405196571</v>
      </c>
      <c r="Z72">
        <f t="shared" si="105"/>
        <v>56.306704226430469</v>
      </c>
      <c r="AA72">
        <f t="shared" si="106"/>
        <v>5.3488272102621028</v>
      </c>
      <c r="AB72">
        <f t="shared" si="107"/>
        <v>39.374533910347274</v>
      </c>
      <c r="AC72">
        <v>-4.0705884055123098E-2</v>
      </c>
      <c r="AD72">
        <v>4.5695920883175201E-2</v>
      </c>
      <c r="AE72">
        <v>3.4234227072047099</v>
      </c>
      <c r="AF72">
        <v>5</v>
      </c>
      <c r="AG72">
        <v>1</v>
      </c>
      <c r="AH72">
        <f t="shared" si="108"/>
        <v>1.0001917109499785</v>
      </c>
      <c r="AI72">
        <f t="shared" si="109"/>
        <v>1.9171094997849636E-2</v>
      </c>
      <c r="AJ72">
        <f t="shared" si="110"/>
        <v>52171.861391433922</v>
      </c>
      <c r="AK72" t="s">
        <v>245</v>
      </c>
      <c r="AL72">
        <v>613.87615384615401</v>
      </c>
      <c r="AM72">
        <v>2863.41</v>
      </c>
      <c r="AN72">
        <f t="shared" si="111"/>
        <v>2249.5338461538458</v>
      </c>
      <c r="AO72">
        <f t="shared" si="112"/>
        <v>0.78561360271628788</v>
      </c>
      <c r="AP72">
        <v>-2.6002066171693601</v>
      </c>
      <c r="AQ72" t="s">
        <v>450</v>
      </c>
      <c r="AR72">
        <v>1086.385</v>
      </c>
      <c r="AS72">
        <v>3029.41</v>
      </c>
      <c r="AT72" s="2">
        <f t="shared" si="113"/>
        <v>0.641387266827534</v>
      </c>
      <c r="AU72">
        <v>0.5</v>
      </c>
      <c r="AV72">
        <f t="shared" si="114"/>
        <v>170.99787139275821</v>
      </c>
      <c r="AW72">
        <f t="shared" si="115"/>
        <v>6.5823637739954339</v>
      </c>
      <c r="AX72" s="2">
        <f t="shared" si="116"/>
        <v>54.837928682963678</v>
      </c>
      <c r="AY72">
        <f t="shared" si="117"/>
        <v>1</v>
      </c>
      <c r="AZ72" s="2">
        <f t="shared" si="118"/>
        <v>5.3699910509843213E-2</v>
      </c>
      <c r="BA72">
        <f t="shared" si="119"/>
        <v>-5.4796148424940835E-2</v>
      </c>
      <c r="BB72" t="s">
        <v>243</v>
      </c>
      <c r="BC72">
        <v>0</v>
      </c>
      <c r="BD72">
        <f t="shared" si="120"/>
        <v>3029.41</v>
      </c>
      <c r="BE72">
        <f t="shared" si="121"/>
        <v>0.64138726682753411</v>
      </c>
      <c r="BF72">
        <f t="shared" si="122"/>
        <v>-5.7972836582955288E-2</v>
      </c>
      <c r="BG72">
        <f t="shared" si="123"/>
        <v>0.80438740409032061</v>
      </c>
      <c r="BH72">
        <f t="shared" si="124"/>
        <v>-7.3793066187387887E-2</v>
      </c>
      <c r="BI72">
        <v>1021</v>
      </c>
      <c r="BJ72">
        <v>300</v>
      </c>
      <c r="BK72">
        <v>300</v>
      </c>
      <c r="BL72">
        <v>300</v>
      </c>
      <c r="BM72">
        <v>10521.3</v>
      </c>
      <c r="BN72">
        <v>2834.19</v>
      </c>
      <c r="BO72">
        <v>-8.5710400000000003E-3</v>
      </c>
      <c r="BP72">
        <v>-23.582799999999999</v>
      </c>
      <c r="BQ72" s="2">
        <f t="shared" si="125"/>
        <v>200.004619047619</v>
      </c>
      <c r="BR72">
        <f t="shared" si="126"/>
        <v>170.99787139275821</v>
      </c>
      <c r="BS72">
        <f t="shared" si="127"/>
        <v>0.85496961123705562</v>
      </c>
      <c r="BT72">
        <f t="shared" si="128"/>
        <v>0.21993922247411102</v>
      </c>
      <c r="BU72">
        <v>6</v>
      </c>
      <c r="BV72">
        <v>1571770259.5</v>
      </c>
      <c r="BW72">
        <v>491.314142857143</v>
      </c>
      <c r="BX72">
        <v>500.01157142857102</v>
      </c>
      <c r="BY72">
        <v>20.205038095238098</v>
      </c>
      <c r="BZ72">
        <v>18.6087190476191</v>
      </c>
      <c r="CA72">
        <v>500.03280952380999</v>
      </c>
      <c r="CB72">
        <v>98.201099999999997</v>
      </c>
      <c r="CC72">
        <v>0.10003011904761901</v>
      </c>
      <c r="CD72">
        <v>25.4784714285714</v>
      </c>
      <c r="CE72">
        <v>25.010580952381002</v>
      </c>
      <c r="CF72">
        <v>999.9</v>
      </c>
      <c r="CG72">
        <v>0</v>
      </c>
      <c r="CH72">
        <v>0</v>
      </c>
      <c r="CI72">
        <v>9996.2442857142905</v>
      </c>
      <c r="CJ72">
        <v>0</v>
      </c>
      <c r="CK72">
        <v>0.27864899999999998</v>
      </c>
      <c r="CL72">
        <v>200.004619047619</v>
      </c>
      <c r="CM72">
        <v>0.49975900000000001</v>
      </c>
      <c r="CN72">
        <v>0.50024100000000005</v>
      </c>
      <c r="CO72">
        <v>0</v>
      </c>
      <c r="CP72">
        <v>1086.48761904762</v>
      </c>
      <c r="CQ72">
        <v>0.49995400000000001</v>
      </c>
      <c r="CR72">
        <v>2155.2823809523802</v>
      </c>
      <c r="CS72">
        <v>1310.53428571429</v>
      </c>
      <c r="CT72">
        <v>35.782476190476203</v>
      </c>
      <c r="CU72">
        <v>39.758857142857103</v>
      </c>
      <c r="CV72">
        <v>37.874904761904801</v>
      </c>
      <c r="CW72">
        <v>39.75</v>
      </c>
      <c r="CX72">
        <v>39</v>
      </c>
      <c r="CY72">
        <v>99.704761904761895</v>
      </c>
      <c r="CZ72">
        <v>99.799523809523805</v>
      </c>
      <c r="DA72">
        <v>0</v>
      </c>
      <c r="DB72">
        <v>180.799999952316</v>
      </c>
      <c r="DC72">
        <v>1086.385</v>
      </c>
      <c r="DD72">
        <v>2.7572649348273299</v>
      </c>
      <c r="DE72">
        <v>3.7565811951753001</v>
      </c>
      <c r="DF72">
        <v>2154.96076923077</v>
      </c>
      <c r="DG72">
        <v>15</v>
      </c>
      <c r="DH72">
        <v>1571770228.0999999</v>
      </c>
      <c r="DI72" t="s">
        <v>451</v>
      </c>
      <c r="DJ72">
        <v>59</v>
      </c>
      <c r="DK72">
        <v>1.2649999999999999</v>
      </c>
      <c r="DL72">
        <v>0.159</v>
      </c>
      <c r="DM72">
        <v>500</v>
      </c>
      <c r="DN72">
        <v>19</v>
      </c>
      <c r="DO72">
        <v>0.12</v>
      </c>
      <c r="DP72">
        <v>0.06</v>
      </c>
      <c r="DQ72">
        <v>100</v>
      </c>
      <c r="DR72">
        <v>100</v>
      </c>
      <c r="DS72">
        <v>1.2649999999999999</v>
      </c>
      <c r="DT72">
        <v>0.159</v>
      </c>
      <c r="DU72">
        <v>2</v>
      </c>
      <c r="DV72">
        <v>565.92200000000003</v>
      </c>
      <c r="DW72">
        <v>611.63800000000003</v>
      </c>
      <c r="DX72">
        <v>24.043099999999999</v>
      </c>
      <c r="DY72">
        <v>29.7744</v>
      </c>
      <c r="DZ72">
        <v>29.9999</v>
      </c>
      <c r="EA72">
        <v>30.183900000000001</v>
      </c>
      <c r="EB72">
        <v>30.257000000000001</v>
      </c>
      <c r="EC72">
        <v>24.766200000000001</v>
      </c>
      <c r="ED72">
        <v>39.374899999999997</v>
      </c>
      <c r="EE72">
        <v>90</v>
      </c>
      <c r="EF72">
        <v>24.051500000000001</v>
      </c>
      <c r="EG72">
        <v>500</v>
      </c>
      <c r="EH72">
        <v>18.504999999999999</v>
      </c>
      <c r="EI72">
        <v>101.599</v>
      </c>
      <c r="EJ72">
        <v>100.024</v>
      </c>
    </row>
    <row r="73" spans="1:140">
      <c r="A73">
        <v>73</v>
      </c>
      <c r="B73">
        <v>1571770359.5</v>
      </c>
      <c r="C73">
        <v>11262.4000000954</v>
      </c>
      <c r="D73" t="s">
        <v>452</v>
      </c>
      <c r="E73" t="s">
        <v>453</v>
      </c>
      <c r="F73">
        <v>1571770354</v>
      </c>
      <c r="G73">
        <f t="shared" si="86"/>
        <v>1.4377180400423665E-3</v>
      </c>
      <c r="H73" s="2">
        <f t="shared" si="87"/>
        <v>6.8633965834841639</v>
      </c>
      <c r="I73">
        <f t="shared" si="88"/>
        <v>540.87246830448828</v>
      </c>
      <c r="J73">
        <f t="shared" si="89"/>
        <v>437.48402560325758</v>
      </c>
      <c r="K73" s="2">
        <f t="shared" si="90"/>
        <v>43.005563161625261</v>
      </c>
      <c r="L73">
        <f t="shared" si="91"/>
        <v>53.168855859315798</v>
      </c>
      <c r="M73">
        <f t="shared" si="92"/>
        <v>0.12008891087284086</v>
      </c>
      <c r="N73">
        <f t="shared" si="93"/>
        <v>2.233058241753425</v>
      </c>
      <c r="O73">
        <f t="shared" si="94"/>
        <v>0.11661304884564527</v>
      </c>
      <c r="P73">
        <f t="shared" si="95"/>
        <v>7.3187067879454268E-2</v>
      </c>
      <c r="Q73" s="1">
        <f t="shared" si="96"/>
        <v>37.608340866252661</v>
      </c>
      <c r="R73">
        <f t="shared" si="97"/>
        <v>25.229409667549106</v>
      </c>
      <c r="S73">
        <f t="shared" si="98"/>
        <v>24.971499999999999</v>
      </c>
      <c r="T73">
        <f t="shared" si="99"/>
        <v>3.174278868978472</v>
      </c>
      <c r="U73">
        <f t="shared" si="100"/>
        <v>61.149445750521203</v>
      </c>
      <c r="V73">
        <f t="shared" si="101"/>
        <v>1.9941777022032523</v>
      </c>
      <c r="W73">
        <f t="shared" si="102"/>
        <v>3.2611541735621619</v>
      </c>
      <c r="X73">
        <f t="shared" si="103"/>
        <v>1.1801011667752197</v>
      </c>
      <c r="Y73">
        <f t="shared" si="104"/>
        <v>-63.403365565868363</v>
      </c>
      <c r="Z73">
        <f t="shared" si="105"/>
        <v>54.603699023830593</v>
      </c>
      <c r="AA73">
        <f t="shared" si="106"/>
        <v>5.182614184749875</v>
      </c>
      <c r="AB73">
        <f t="shared" si="107"/>
        <v>33.991288508964765</v>
      </c>
      <c r="AC73">
        <v>-4.0729192904432797E-2</v>
      </c>
      <c r="AD73">
        <v>4.5722087108492702E-2</v>
      </c>
      <c r="AE73">
        <v>3.4249766636620498</v>
      </c>
      <c r="AF73">
        <v>5</v>
      </c>
      <c r="AG73">
        <v>1</v>
      </c>
      <c r="AH73">
        <f t="shared" si="108"/>
        <v>1.0001915713338669</v>
      </c>
      <c r="AI73">
        <f t="shared" si="109"/>
        <v>1.9157133386693559E-2</v>
      </c>
      <c r="AJ73">
        <f t="shared" si="110"/>
        <v>52209.876662923583</v>
      </c>
      <c r="AK73" t="s">
        <v>243</v>
      </c>
      <c r="AL73">
        <v>0</v>
      </c>
      <c r="AM73">
        <v>0</v>
      </c>
      <c r="AN73">
        <f t="shared" si="111"/>
        <v>0</v>
      </c>
      <c r="AO73" t="e">
        <f t="shared" si="112"/>
        <v>#DIV/0!</v>
      </c>
      <c r="AP73">
        <v>0</v>
      </c>
      <c r="AQ73" t="s">
        <v>243</v>
      </c>
      <c r="AR73">
        <v>0</v>
      </c>
      <c r="AS73">
        <v>0</v>
      </c>
      <c r="AT73" s="2" t="e">
        <f t="shared" si="113"/>
        <v>#DIV/0!</v>
      </c>
      <c r="AU73">
        <v>0.5</v>
      </c>
      <c r="AV73">
        <f t="shared" si="114"/>
        <v>170.99507707149732</v>
      </c>
      <c r="AW73">
        <f t="shared" si="115"/>
        <v>6.8633965834841639</v>
      </c>
      <c r="AX73" s="2" t="e">
        <f t="shared" si="116"/>
        <v>#DIV/0!</v>
      </c>
      <c r="AY73" t="e">
        <f t="shared" si="117"/>
        <v>#DIV/0!</v>
      </c>
      <c r="AZ73" s="2">
        <f t="shared" si="118"/>
        <v>4.0137977660107758E-2</v>
      </c>
      <c r="BA73" t="e">
        <f t="shared" si="119"/>
        <v>#DIV/0!</v>
      </c>
      <c r="BB73" t="s">
        <v>243</v>
      </c>
      <c r="BC73">
        <v>0</v>
      </c>
      <c r="BD73">
        <f t="shared" si="120"/>
        <v>0</v>
      </c>
      <c r="BE73" t="e">
        <f t="shared" si="121"/>
        <v>#DIV/0!</v>
      </c>
      <c r="BF73" t="e">
        <f t="shared" si="122"/>
        <v>#DIV/0!</v>
      </c>
      <c r="BG73" t="e">
        <f t="shared" si="123"/>
        <v>#DIV/0!</v>
      </c>
      <c r="BH73" t="e">
        <f t="shared" si="124"/>
        <v>#DIV/0!</v>
      </c>
      <c r="BI73">
        <v>1021</v>
      </c>
      <c r="BJ73">
        <v>300</v>
      </c>
      <c r="BK73">
        <v>300</v>
      </c>
      <c r="BL73">
        <v>300</v>
      </c>
      <c r="BM73">
        <v>10521.3</v>
      </c>
      <c r="BN73">
        <v>2834.19</v>
      </c>
      <c r="BO73">
        <v>-8.5710400000000003E-3</v>
      </c>
      <c r="BP73">
        <v>-23.582799999999999</v>
      </c>
      <c r="BQ73" s="2">
        <f t="shared" si="125"/>
        <v>200.00147619047601</v>
      </c>
      <c r="BR73">
        <f t="shared" si="126"/>
        <v>170.99507707149732</v>
      </c>
      <c r="BS73">
        <f t="shared" si="127"/>
        <v>0.85496907487145857</v>
      </c>
      <c r="BT73">
        <f t="shared" si="128"/>
        <v>0.21993814974291728</v>
      </c>
      <c r="BU73">
        <v>6</v>
      </c>
      <c r="BV73">
        <v>1571770354</v>
      </c>
      <c r="BW73">
        <v>540.87247619047605</v>
      </c>
      <c r="BX73">
        <v>550.03971428571401</v>
      </c>
      <c r="BY73">
        <v>20.2862333333333</v>
      </c>
      <c r="BZ73">
        <v>18.596376190476199</v>
      </c>
      <c r="CA73">
        <v>500.02219047619002</v>
      </c>
      <c r="CB73">
        <v>98.201980952381007</v>
      </c>
      <c r="CC73">
        <v>0.100038423809524</v>
      </c>
      <c r="CD73">
        <v>25.4250619047619</v>
      </c>
      <c r="CE73">
        <v>24.971499999999999</v>
      </c>
      <c r="CF73">
        <v>999.9</v>
      </c>
      <c r="CG73">
        <v>0</v>
      </c>
      <c r="CH73">
        <v>0</v>
      </c>
      <c r="CI73">
        <v>10001.8785714286</v>
      </c>
      <c r="CJ73">
        <v>0</v>
      </c>
      <c r="CK73">
        <v>0.27864899999999998</v>
      </c>
      <c r="CL73">
        <v>200.00147619047601</v>
      </c>
      <c r="CM73">
        <v>0.49977719047619001</v>
      </c>
      <c r="CN73">
        <v>0.50022280952381004</v>
      </c>
      <c r="CO73">
        <v>0</v>
      </c>
      <c r="CP73">
        <v>1091.51952380952</v>
      </c>
      <c r="CQ73">
        <v>0.49995400000000001</v>
      </c>
      <c r="CR73">
        <v>2164.1204761904801</v>
      </c>
      <c r="CS73">
        <v>1310.5209523809499</v>
      </c>
      <c r="CT73">
        <v>35.811999999999998</v>
      </c>
      <c r="CU73">
        <v>39.75</v>
      </c>
      <c r="CV73">
        <v>37.869</v>
      </c>
      <c r="CW73">
        <v>39.75</v>
      </c>
      <c r="CX73">
        <v>38.9909523809524</v>
      </c>
      <c r="CY73">
        <v>99.7061904761905</v>
      </c>
      <c r="CZ73">
        <v>99.7938095238095</v>
      </c>
      <c r="DA73">
        <v>0</v>
      </c>
      <c r="DB73">
        <v>93.799999952316298</v>
      </c>
      <c r="DC73">
        <v>1091.10923076923</v>
      </c>
      <c r="DD73">
        <v>11.042735015778099</v>
      </c>
      <c r="DE73">
        <v>12.391111167993801</v>
      </c>
      <c r="DF73">
        <v>2163.7838461538499</v>
      </c>
      <c r="DG73">
        <v>15</v>
      </c>
      <c r="DH73">
        <v>1571770323</v>
      </c>
      <c r="DI73" t="s">
        <v>454</v>
      </c>
      <c r="DJ73">
        <v>60</v>
      </c>
      <c r="DK73">
        <v>1.17</v>
      </c>
      <c r="DL73">
        <v>0.159</v>
      </c>
      <c r="DM73">
        <v>550</v>
      </c>
      <c r="DN73">
        <v>19</v>
      </c>
      <c r="DO73">
        <v>0.17</v>
      </c>
      <c r="DP73">
        <v>0.06</v>
      </c>
      <c r="DQ73">
        <v>100</v>
      </c>
      <c r="DR73">
        <v>100</v>
      </c>
      <c r="DS73">
        <v>1.17</v>
      </c>
      <c r="DT73">
        <v>0.159</v>
      </c>
      <c r="DU73">
        <v>2</v>
      </c>
      <c r="DV73">
        <v>565.98400000000004</v>
      </c>
      <c r="DW73">
        <v>611.51800000000003</v>
      </c>
      <c r="DX73">
        <v>23.972999999999999</v>
      </c>
      <c r="DY73">
        <v>29.764199999999999</v>
      </c>
      <c r="DZ73">
        <v>30.0001</v>
      </c>
      <c r="EA73">
        <v>30.169</v>
      </c>
      <c r="EB73">
        <v>30.2408</v>
      </c>
      <c r="EC73">
        <v>26.757999999999999</v>
      </c>
      <c r="ED73">
        <v>39.621699999999997</v>
      </c>
      <c r="EE73">
        <v>90</v>
      </c>
      <c r="EF73">
        <v>23.9771</v>
      </c>
      <c r="EG73">
        <v>550</v>
      </c>
      <c r="EH73">
        <v>18.425899999999999</v>
      </c>
      <c r="EI73">
        <v>101.6</v>
      </c>
      <c r="EJ73">
        <v>100.026</v>
      </c>
    </row>
    <row r="74" spans="1:140">
      <c r="A74">
        <v>74</v>
      </c>
      <c r="B74">
        <v>1571770450</v>
      </c>
      <c r="C74">
        <v>11352.9000000954</v>
      </c>
      <c r="D74" t="s">
        <v>455</v>
      </c>
      <c r="E74" t="s">
        <v>456</v>
      </c>
      <c r="F74">
        <v>1571770444.5</v>
      </c>
      <c r="G74">
        <f t="shared" si="86"/>
        <v>1.331037297392823E-3</v>
      </c>
      <c r="H74" s="2">
        <f t="shared" si="87"/>
        <v>7.2151271039027867</v>
      </c>
      <c r="I74">
        <f t="shared" si="88"/>
        <v>590.42213456558943</v>
      </c>
      <c r="J74">
        <f t="shared" si="89"/>
        <v>471.59601437515749</v>
      </c>
      <c r="K74" s="2">
        <f t="shared" si="90"/>
        <v>46.36137350299969</v>
      </c>
      <c r="L74">
        <f t="shared" si="91"/>
        <v>58.042859291975311</v>
      </c>
      <c r="M74">
        <f t="shared" si="92"/>
        <v>0.10914458393001632</v>
      </c>
      <c r="N74">
        <f t="shared" si="93"/>
        <v>2.2331095012493294</v>
      </c>
      <c r="O74">
        <f t="shared" si="94"/>
        <v>0.10626528500605578</v>
      </c>
      <c r="P74">
        <f t="shared" si="95"/>
        <v>6.6668170050331918E-2</v>
      </c>
      <c r="Q74" s="1">
        <f t="shared" si="96"/>
        <v>37.609455904009046</v>
      </c>
      <c r="R74">
        <f t="shared" si="97"/>
        <v>25.32060370254699</v>
      </c>
      <c r="S74">
        <f t="shared" si="98"/>
        <v>25.0083809523809</v>
      </c>
      <c r="T74">
        <f t="shared" si="99"/>
        <v>3.1812667097341776</v>
      </c>
      <c r="U74">
        <f t="shared" si="100"/>
        <v>60.583462968450995</v>
      </c>
      <c r="V74">
        <f t="shared" si="101"/>
        <v>1.9822449412704111</v>
      </c>
      <c r="W74">
        <f t="shared" si="102"/>
        <v>3.2719241260650129</v>
      </c>
      <c r="X74">
        <f t="shared" si="103"/>
        <v>1.1990217684637665</v>
      </c>
      <c r="Y74">
        <f t="shared" si="104"/>
        <v>-58.698744815023495</v>
      </c>
      <c r="Z74">
        <f t="shared" si="105"/>
        <v>56.84537905722437</v>
      </c>
      <c r="AA74">
        <f t="shared" si="106"/>
        <v>5.3977630021921517</v>
      </c>
      <c r="AB74">
        <f t="shared" si="107"/>
        <v>41.153853148402071</v>
      </c>
      <c r="AC74">
        <v>-4.0730563597449101E-2</v>
      </c>
      <c r="AD74">
        <v>4.5723625831482803E-2</v>
      </c>
      <c r="AE74">
        <v>3.4250680357686001</v>
      </c>
      <c r="AF74">
        <v>5</v>
      </c>
      <c r="AG74">
        <v>1</v>
      </c>
      <c r="AH74">
        <f t="shared" si="108"/>
        <v>1.0001916003476119</v>
      </c>
      <c r="AI74">
        <f t="shared" si="109"/>
        <v>1.916003476118977E-2</v>
      </c>
      <c r="AJ74">
        <f t="shared" si="110"/>
        <v>52201.972116150064</v>
      </c>
      <c r="AK74" t="s">
        <v>245</v>
      </c>
      <c r="AL74">
        <v>613.87615384615401</v>
      </c>
      <c r="AM74">
        <v>2863.41</v>
      </c>
      <c r="AN74">
        <f t="shared" si="111"/>
        <v>2249.5338461538458</v>
      </c>
      <c r="AO74">
        <f t="shared" si="112"/>
        <v>0.78561360271628788</v>
      </c>
      <c r="AP74">
        <v>-2.6002066171693601</v>
      </c>
      <c r="AQ74" t="s">
        <v>457</v>
      </c>
      <c r="AR74">
        <v>1089.8865384615401</v>
      </c>
      <c r="AS74">
        <v>3003.91</v>
      </c>
      <c r="AT74" s="2">
        <f t="shared" si="113"/>
        <v>0.63717736601245045</v>
      </c>
      <c r="AU74">
        <v>0.5</v>
      </c>
      <c r="AV74">
        <f t="shared" si="114"/>
        <v>170.99803566470433</v>
      </c>
      <c r="AW74">
        <f t="shared" si="115"/>
        <v>7.2151271039027867</v>
      </c>
      <c r="AX74" s="2">
        <f t="shared" si="116"/>
        <v>54.478038979069687</v>
      </c>
      <c r="AY74">
        <f t="shared" si="117"/>
        <v>1</v>
      </c>
      <c r="AZ74" s="2">
        <f t="shared" si="118"/>
        <v>5.7400271780420974E-2</v>
      </c>
      <c r="BA74">
        <f t="shared" si="119"/>
        <v>-4.6772373340080095E-2</v>
      </c>
      <c r="BB74" t="s">
        <v>243</v>
      </c>
      <c r="BC74">
        <v>0</v>
      </c>
      <c r="BD74">
        <f t="shared" si="120"/>
        <v>3003.91</v>
      </c>
      <c r="BE74">
        <f t="shared" si="121"/>
        <v>0.63717736601245034</v>
      </c>
      <c r="BF74">
        <f t="shared" si="122"/>
        <v>-4.9067370722320591E-2</v>
      </c>
      <c r="BG74">
        <f t="shared" si="123"/>
        <v>0.80083529554135635</v>
      </c>
      <c r="BH74">
        <f t="shared" si="124"/>
        <v>-6.2457384333301197E-2</v>
      </c>
      <c r="BI74">
        <v>1022</v>
      </c>
      <c r="BJ74">
        <v>300</v>
      </c>
      <c r="BK74">
        <v>300</v>
      </c>
      <c r="BL74">
        <v>300</v>
      </c>
      <c r="BM74">
        <v>10521.3</v>
      </c>
      <c r="BN74">
        <v>2824.41</v>
      </c>
      <c r="BO74">
        <v>-8.5709299999999992E-3</v>
      </c>
      <c r="BP74">
        <v>-19.8276</v>
      </c>
      <c r="BQ74" s="2">
        <f t="shared" si="125"/>
        <v>200.004619047619</v>
      </c>
      <c r="BR74">
        <f t="shared" si="126"/>
        <v>170.99803566470433</v>
      </c>
      <c r="BS74">
        <f t="shared" si="127"/>
        <v>0.85497043257781702</v>
      </c>
      <c r="BT74">
        <f t="shared" si="128"/>
        <v>0.2199408651556341</v>
      </c>
      <c r="BU74">
        <v>6</v>
      </c>
      <c r="BV74">
        <v>1571770444.5</v>
      </c>
      <c r="BW74">
        <v>590.42214285714294</v>
      </c>
      <c r="BX74">
        <v>600.02142857142803</v>
      </c>
      <c r="BY74">
        <v>20.1637428571429</v>
      </c>
      <c r="BZ74">
        <v>18.599052380952401</v>
      </c>
      <c r="CA74">
        <v>500.013380952381</v>
      </c>
      <c r="CB74">
        <v>98.207357142857106</v>
      </c>
      <c r="CC74">
        <v>0.10003327142857101</v>
      </c>
      <c r="CD74">
        <v>25.4805523809524</v>
      </c>
      <c r="CE74">
        <v>25.0083809523809</v>
      </c>
      <c r="CF74">
        <v>999.9</v>
      </c>
      <c r="CG74">
        <v>0</v>
      </c>
      <c r="CH74">
        <v>0</v>
      </c>
      <c r="CI74">
        <v>10001.667619047599</v>
      </c>
      <c r="CJ74">
        <v>0</v>
      </c>
      <c r="CK74">
        <v>0.27864899999999998</v>
      </c>
      <c r="CL74">
        <v>200.004619047619</v>
      </c>
      <c r="CM74">
        <v>0.49973195238095203</v>
      </c>
      <c r="CN74">
        <v>0.50026804761904797</v>
      </c>
      <c r="CO74">
        <v>0</v>
      </c>
      <c r="CP74">
        <v>1089.93761904762</v>
      </c>
      <c r="CQ74">
        <v>0.49995400000000001</v>
      </c>
      <c r="CR74">
        <v>2161.51523809524</v>
      </c>
      <c r="CS74">
        <v>1310.52238095238</v>
      </c>
      <c r="CT74">
        <v>35.779523809523802</v>
      </c>
      <c r="CU74">
        <v>39.75</v>
      </c>
      <c r="CV74">
        <v>37.838999999999999</v>
      </c>
      <c r="CW74">
        <v>39.744</v>
      </c>
      <c r="CX74">
        <v>38.972999999999999</v>
      </c>
      <c r="CY74">
        <v>99.699047619047604</v>
      </c>
      <c r="CZ74">
        <v>99.804761904761904</v>
      </c>
      <c r="DA74">
        <v>0</v>
      </c>
      <c r="DB74">
        <v>184.40000009536701</v>
      </c>
      <c r="DC74">
        <v>1089.8865384615401</v>
      </c>
      <c r="DD74">
        <v>1.9894017192981801</v>
      </c>
      <c r="DE74">
        <v>4.3429059804810901</v>
      </c>
      <c r="DF74">
        <v>2161.4619230769199</v>
      </c>
      <c r="DG74">
        <v>15</v>
      </c>
      <c r="DH74">
        <v>1571770424</v>
      </c>
      <c r="DI74" t="s">
        <v>458</v>
      </c>
      <c r="DJ74">
        <v>61</v>
      </c>
      <c r="DK74">
        <v>1.21</v>
      </c>
      <c r="DL74">
        <v>0.158</v>
      </c>
      <c r="DM74">
        <v>600</v>
      </c>
      <c r="DN74">
        <v>18</v>
      </c>
      <c r="DO74">
        <v>0.16</v>
      </c>
      <c r="DP74">
        <v>0.04</v>
      </c>
      <c r="DQ74">
        <v>100</v>
      </c>
      <c r="DR74">
        <v>100</v>
      </c>
      <c r="DS74">
        <v>1.21</v>
      </c>
      <c r="DT74">
        <v>0.158</v>
      </c>
      <c r="DU74">
        <v>2</v>
      </c>
      <c r="DV74">
        <v>565.86900000000003</v>
      </c>
      <c r="DW74">
        <v>611.46600000000001</v>
      </c>
      <c r="DX74">
        <v>24.0489</v>
      </c>
      <c r="DY74">
        <v>29.759</v>
      </c>
      <c r="DZ74">
        <v>30</v>
      </c>
      <c r="EA74">
        <v>30.16</v>
      </c>
      <c r="EB74">
        <v>30.230599999999999</v>
      </c>
      <c r="EC74">
        <v>28.723500000000001</v>
      </c>
      <c r="ED74">
        <v>39.301099999999998</v>
      </c>
      <c r="EE74">
        <v>90</v>
      </c>
      <c r="EF74">
        <v>24.049299999999999</v>
      </c>
      <c r="EG74">
        <v>600</v>
      </c>
      <c r="EH74">
        <v>18.464400000000001</v>
      </c>
      <c r="EI74">
        <v>101.6</v>
      </c>
      <c r="EJ74">
        <v>100.02800000000001</v>
      </c>
    </row>
    <row r="75" spans="1:140">
      <c r="A75">
        <v>75</v>
      </c>
      <c r="B75">
        <v>1571770540.5</v>
      </c>
      <c r="C75">
        <v>11443.4000000954</v>
      </c>
      <c r="D75" t="s">
        <v>459</v>
      </c>
      <c r="E75" t="s">
        <v>460</v>
      </c>
      <c r="F75">
        <v>1571770535</v>
      </c>
      <c r="G75">
        <f t="shared" si="86"/>
        <v>1.4168879167333244E-3</v>
      </c>
      <c r="H75" s="2">
        <f t="shared" si="87"/>
        <v>7.5162428951700653</v>
      </c>
      <c r="I75">
        <f t="shared" si="88"/>
        <v>689.84341991404926</v>
      </c>
      <c r="J75">
        <f t="shared" si="89"/>
        <v>573.03228929647742</v>
      </c>
      <c r="K75" s="2">
        <f t="shared" si="90"/>
        <v>56.338202286674871</v>
      </c>
      <c r="L75">
        <f t="shared" si="91"/>
        <v>67.822597195987044</v>
      </c>
      <c r="M75">
        <f t="shared" si="92"/>
        <v>0.11810211430063046</v>
      </c>
      <c r="N75">
        <f t="shared" si="93"/>
        <v>2.2312873938363862</v>
      </c>
      <c r="O75">
        <f t="shared" si="94"/>
        <v>0.11473599111275677</v>
      </c>
      <c r="P75">
        <f t="shared" si="95"/>
        <v>7.2004435853504467E-2</v>
      </c>
      <c r="Q75" s="1">
        <f t="shared" si="96"/>
        <v>37.609341439779541</v>
      </c>
      <c r="R75">
        <f t="shared" si="97"/>
        <v>25.25023132792041</v>
      </c>
      <c r="S75">
        <f t="shared" si="98"/>
        <v>24.9794952380952</v>
      </c>
      <c r="T75">
        <f t="shared" si="99"/>
        <v>3.175792588398695</v>
      </c>
      <c r="U75">
        <f t="shared" si="100"/>
        <v>61.080857418903513</v>
      </c>
      <c r="V75">
        <f t="shared" si="101"/>
        <v>1.9935965833601692</v>
      </c>
      <c r="W75">
        <f t="shared" si="102"/>
        <v>3.2638647648439596</v>
      </c>
      <c r="X75">
        <f t="shared" si="103"/>
        <v>1.1821960050385258</v>
      </c>
      <c r="Y75">
        <f t="shared" si="104"/>
        <v>-62.484757127939602</v>
      </c>
      <c r="Z75">
        <f t="shared" si="105"/>
        <v>55.2804380122138</v>
      </c>
      <c r="AA75">
        <f t="shared" si="106"/>
        <v>5.2515903788987224</v>
      </c>
      <c r="AB75">
        <f t="shared" si="107"/>
        <v>35.656612702952465</v>
      </c>
      <c r="AC75">
        <v>-4.0681857036357301E-2</v>
      </c>
      <c r="AD75">
        <v>4.56689484497282E-2</v>
      </c>
      <c r="AE75">
        <v>3.42182055644688</v>
      </c>
      <c r="AF75">
        <v>5</v>
      </c>
      <c r="AG75">
        <v>1</v>
      </c>
      <c r="AH75">
        <f t="shared" si="108"/>
        <v>1.0001917930717863</v>
      </c>
      <c r="AI75">
        <f t="shared" si="109"/>
        <v>1.9179307178629479E-2</v>
      </c>
      <c r="AJ75">
        <f t="shared" si="110"/>
        <v>52149.526766327566</v>
      </c>
      <c r="AK75" t="s">
        <v>243</v>
      </c>
      <c r="AL75">
        <v>0</v>
      </c>
      <c r="AM75">
        <v>0</v>
      </c>
      <c r="AN75">
        <f t="shared" si="111"/>
        <v>0</v>
      </c>
      <c r="AO75" t="e">
        <f t="shared" si="112"/>
        <v>#DIV/0!</v>
      </c>
      <c r="AP75">
        <v>0</v>
      </c>
      <c r="AQ75" t="s">
        <v>243</v>
      </c>
      <c r="AR75">
        <v>0</v>
      </c>
      <c r="AS75">
        <v>0</v>
      </c>
      <c r="AT75" s="2" t="e">
        <f t="shared" si="113"/>
        <v>#DIV/0!</v>
      </c>
      <c r="AU75">
        <v>0.5</v>
      </c>
      <c r="AV75">
        <f t="shared" si="114"/>
        <v>170.99862566697723</v>
      </c>
      <c r="AW75">
        <f t="shared" si="115"/>
        <v>7.5162428951700653</v>
      </c>
      <c r="AX75" s="2" t="e">
        <f t="shared" si="116"/>
        <v>#DIV/0!</v>
      </c>
      <c r="AY75" t="e">
        <f t="shared" si="117"/>
        <v>#DIV/0!</v>
      </c>
      <c r="AZ75" s="2">
        <f t="shared" si="118"/>
        <v>4.3954990081663453E-2</v>
      </c>
      <c r="BA75" t="e">
        <f t="shared" si="119"/>
        <v>#DIV/0!</v>
      </c>
      <c r="BB75" t="s">
        <v>243</v>
      </c>
      <c r="BC75">
        <v>0</v>
      </c>
      <c r="BD75">
        <f t="shared" si="120"/>
        <v>0</v>
      </c>
      <c r="BE75" t="e">
        <f t="shared" si="121"/>
        <v>#DIV/0!</v>
      </c>
      <c r="BF75" t="e">
        <f t="shared" si="122"/>
        <v>#DIV/0!</v>
      </c>
      <c r="BG75" t="e">
        <f t="shared" si="123"/>
        <v>#DIV/0!</v>
      </c>
      <c r="BH75" t="e">
        <f t="shared" si="124"/>
        <v>#DIV/0!</v>
      </c>
      <c r="BI75">
        <v>1022</v>
      </c>
      <c r="BJ75">
        <v>300</v>
      </c>
      <c r="BK75">
        <v>300</v>
      </c>
      <c r="BL75">
        <v>300</v>
      </c>
      <c r="BM75">
        <v>10521.3</v>
      </c>
      <c r="BN75">
        <v>2824.41</v>
      </c>
      <c r="BO75">
        <v>-8.5709299999999992E-3</v>
      </c>
      <c r="BP75">
        <v>-19.8276</v>
      </c>
      <c r="BQ75" s="2">
        <f t="shared" si="125"/>
        <v>200.005476190476</v>
      </c>
      <c r="BR75">
        <f t="shared" si="126"/>
        <v>170.99862566697723</v>
      </c>
      <c r="BS75">
        <f t="shared" si="127"/>
        <v>0.8549697184497389</v>
      </c>
      <c r="BT75">
        <f t="shared" si="128"/>
        <v>0.21993943689947765</v>
      </c>
      <c r="BU75">
        <v>6</v>
      </c>
      <c r="BV75">
        <v>1571770535</v>
      </c>
      <c r="BW75">
        <v>689.84342857142894</v>
      </c>
      <c r="BX75">
        <v>700.03314285714305</v>
      </c>
      <c r="BY75">
        <v>20.277452380952401</v>
      </c>
      <c r="BZ75">
        <v>18.612147619047601</v>
      </c>
      <c r="CA75">
        <v>500.04733333333297</v>
      </c>
      <c r="CB75">
        <v>98.215847619047594</v>
      </c>
      <c r="CC75">
        <v>0.10008210952381</v>
      </c>
      <c r="CD75">
        <v>25.439042857142901</v>
      </c>
      <c r="CE75">
        <v>24.9794952380952</v>
      </c>
      <c r="CF75">
        <v>999.9</v>
      </c>
      <c r="CG75">
        <v>0</v>
      </c>
      <c r="CH75">
        <v>0</v>
      </c>
      <c r="CI75">
        <v>9988.8438095238107</v>
      </c>
      <c r="CJ75">
        <v>0</v>
      </c>
      <c r="CK75">
        <v>0.27864899999999998</v>
      </c>
      <c r="CL75">
        <v>200.005476190476</v>
      </c>
      <c r="CM75">
        <v>0.49975399999999998</v>
      </c>
      <c r="CN75">
        <v>0.50024599999999997</v>
      </c>
      <c r="CO75">
        <v>0</v>
      </c>
      <c r="CP75">
        <v>1092.76190476191</v>
      </c>
      <c r="CQ75">
        <v>0.49995400000000001</v>
      </c>
      <c r="CR75">
        <v>2167.6838095238099</v>
      </c>
      <c r="CS75">
        <v>1310.53761904762</v>
      </c>
      <c r="CT75">
        <v>35.811999999999998</v>
      </c>
      <c r="CU75">
        <v>39.738</v>
      </c>
      <c r="CV75">
        <v>37.868904761904801</v>
      </c>
      <c r="CW75">
        <v>39.75</v>
      </c>
      <c r="CX75">
        <v>39</v>
      </c>
      <c r="CY75">
        <v>99.704285714285703</v>
      </c>
      <c r="CZ75">
        <v>99.800476190476203</v>
      </c>
      <c r="DA75">
        <v>0</v>
      </c>
      <c r="DB75">
        <v>90</v>
      </c>
      <c r="DC75">
        <v>1092.59269230769</v>
      </c>
      <c r="DD75">
        <v>10.5268375855819</v>
      </c>
      <c r="DE75">
        <v>14.911111132955099</v>
      </c>
      <c r="DF75">
        <v>2167.0757692307702</v>
      </c>
      <c r="DG75">
        <v>15</v>
      </c>
      <c r="DH75">
        <v>1571770507</v>
      </c>
      <c r="DI75" t="s">
        <v>461</v>
      </c>
      <c r="DJ75">
        <v>62</v>
      </c>
      <c r="DK75">
        <v>1.3680000000000001</v>
      </c>
      <c r="DL75">
        <v>0.159</v>
      </c>
      <c r="DM75">
        <v>700</v>
      </c>
      <c r="DN75">
        <v>18</v>
      </c>
      <c r="DO75">
        <v>0.1</v>
      </c>
      <c r="DP75">
        <v>0.05</v>
      </c>
      <c r="DQ75">
        <v>100</v>
      </c>
      <c r="DR75">
        <v>100</v>
      </c>
      <c r="DS75">
        <v>1.3680000000000001</v>
      </c>
      <c r="DT75">
        <v>0.159</v>
      </c>
      <c r="DU75">
        <v>2</v>
      </c>
      <c r="DV75">
        <v>565.98800000000006</v>
      </c>
      <c r="DW75">
        <v>612.10199999999998</v>
      </c>
      <c r="DX75">
        <v>23.993200000000002</v>
      </c>
      <c r="DY75">
        <v>29.751300000000001</v>
      </c>
      <c r="DZ75">
        <v>30.0001</v>
      </c>
      <c r="EA75">
        <v>30.1493</v>
      </c>
      <c r="EB75">
        <v>30.220199999999998</v>
      </c>
      <c r="EC75">
        <v>32.566600000000001</v>
      </c>
      <c r="ED75">
        <v>39.507899999999999</v>
      </c>
      <c r="EE75">
        <v>90</v>
      </c>
      <c r="EF75">
        <v>23.997</v>
      </c>
      <c r="EG75">
        <v>700</v>
      </c>
      <c r="EH75">
        <v>18.386700000000001</v>
      </c>
      <c r="EI75">
        <v>101.601</v>
      </c>
      <c r="EJ75">
        <v>100.03</v>
      </c>
    </row>
    <row r="76" spans="1:140">
      <c r="A76">
        <v>76</v>
      </c>
      <c r="B76">
        <v>1571770631</v>
      </c>
      <c r="C76">
        <v>11533.9000000954</v>
      </c>
      <c r="D76" t="s">
        <v>462</v>
      </c>
      <c r="E76" t="s">
        <v>463</v>
      </c>
      <c r="F76">
        <v>1571770625.5</v>
      </c>
      <c r="G76">
        <f t="shared" si="86"/>
        <v>1.3367201586200657E-3</v>
      </c>
      <c r="H76" s="2">
        <f t="shared" si="87"/>
        <v>7.9471921697610481</v>
      </c>
      <c r="I76">
        <f t="shared" si="88"/>
        <v>789.22518133619712</v>
      </c>
      <c r="J76">
        <f t="shared" si="89"/>
        <v>656.18968111332606</v>
      </c>
      <c r="K76" s="2">
        <f t="shared" si="90"/>
        <v>64.51388859661887</v>
      </c>
      <c r="L76">
        <f t="shared" si="91"/>
        <v>77.593395464529394</v>
      </c>
      <c r="M76">
        <f t="shared" si="92"/>
        <v>0.10969948558858071</v>
      </c>
      <c r="N76">
        <f t="shared" si="93"/>
        <v>2.2325626640572849</v>
      </c>
      <c r="O76">
        <f t="shared" si="94"/>
        <v>0.1067905630518108</v>
      </c>
      <c r="P76">
        <f t="shared" si="95"/>
        <v>6.6999032190141528E-2</v>
      </c>
      <c r="Q76" s="1">
        <f t="shared" si="96"/>
        <v>37.608394206830745</v>
      </c>
      <c r="R76">
        <f t="shared" si="97"/>
        <v>25.317591886884586</v>
      </c>
      <c r="S76">
        <f t="shared" si="98"/>
        <v>25.005023809523799</v>
      </c>
      <c r="T76">
        <f t="shared" si="99"/>
        <v>3.1806300756200074</v>
      </c>
      <c r="U76">
        <f t="shared" si="100"/>
        <v>60.589035220368658</v>
      </c>
      <c r="V76">
        <f t="shared" si="101"/>
        <v>1.9823016490556173</v>
      </c>
      <c r="W76">
        <f t="shared" si="102"/>
        <v>3.2717168079105052</v>
      </c>
      <c r="X76">
        <f t="shared" si="103"/>
        <v>1.1983284265643901</v>
      </c>
      <c r="Y76">
        <f t="shared" si="104"/>
        <v>-58.949358995144898</v>
      </c>
      <c r="Z76">
        <f t="shared" si="105"/>
        <v>57.107145038602226</v>
      </c>
      <c r="AA76">
        <f t="shared" si="106"/>
        <v>5.4238265924416211</v>
      </c>
      <c r="AB76">
        <f t="shared" si="107"/>
        <v>41.190006842729694</v>
      </c>
      <c r="AC76">
        <v>-4.0715942456814903E-2</v>
      </c>
      <c r="AD76">
        <v>4.5707212320238597E-2</v>
      </c>
      <c r="AE76">
        <v>3.4240933185811899</v>
      </c>
      <c r="AF76">
        <v>5</v>
      </c>
      <c r="AG76">
        <v>1</v>
      </c>
      <c r="AH76">
        <f t="shared" si="108"/>
        <v>1.0001916649841001</v>
      </c>
      <c r="AI76">
        <f t="shared" si="109"/>
        <v>1.916649841000595E-2</v>
      </c>
      <c r="AJ76">
        <f t="shared" si="110"/>
        <v>52184.371061839105</v>
      </c>
      <c r="AK76" t="s">
        <v>245</v>
      </c>
      <c r="AL76">
        <v>613.87615384615401</v>
      </c>
      <c r="AM76">
        <v>2863.41</v>
      </c>
      <c r="AN76">
        <f t="shared" si="111"/>
        <v>2249.5338461538458</v>
      </c>
      <c r="AO76">
        <f t="shared" si="112"/>
        <v>0.78561360271628788</v>
      </c>
      <c r="AP76">
        <v>-2.6002066171693601</v>
      </c>
      <c r="AQ76" t="s">
        <v>464</v>
      </c>
      <c r="AR76">
        <v>1091.45115384615</v>
      </c>
      <c r="AS76">
        <v>3030.78</v>
      </c>
      <c r="AT76" s="2">
        <f t="shared" si="113"/>
        <v>0.63987780246466253</v>
      </c>
      <c r="AU76">
        <v>0.5</v>
      </c>
      <c r="AV76">
        <f t="shared" si="114"/>
        <v>170.99326498844991</v>
      </c>
      <c r="AW76">
        <f t="shared" si="115"/>
        <v>7.9471921697610481</v>
      </c>
      <c r="AX76" s="2">
        <f t="shared" si="116"/>
        <v>54.707397318533523</v>
      </c>
      <c r="AY76">
        <f t="shared" si="117"/>
        <v>1</v>
      </c>
      <c r="AZ76" s="2">
        <f t="shared" si="118"/>
        <v>6.1683124113940127E-2</v>
      </c>
      <c r="BA76">
        <f t="shared" si="119"/>
        <v>-5.5223407835606787E-2</v>
      </c>
      <c r="BB76" t="s">
        <v>243</v>
      </c>
      <c r="BC76">
        <v>0</v>
      </c>
      <c r="BD76">
        <f t="shared" si="120"/>
        <v>3030.78</v>
      </c>
      <c r="BE76">
        <f t="shared" si="121"/>
        <v>0.63987780246466264</v>
      </c>
      <c r="BF76">
        <f t="shared" si="122"/>
        <v>-5.8451287101742452E-2</v>
      </c>
      <c r="BG76">
        <f t="shared" si="123"/>
        <v>0.80240215151298311</v>
      </c>
      <c r="BH76">
        <f t="shared" si="124"/>
        <v>-7.4402081251705651E-2</v>
      </c>
      <c r="BI76">
        <v>1023</v>
      </c>
      <c r="BJ76">
        <v>300</v>
      </c>
      <c r="BK76">
        <v>300</v>
      </c>
      <c r="BL76">
        <v>300</v>
      </c>
      <c r="BM76">
        <v>10521.1</v>
      </c>
      <c r="BN76">
        <v>2821.81</v>
      </c>
      <c r="BO76">
        <v>-8.5708999999999994E-3</v>
      </c>
      <c r="BP76">
        <v>-34.044199999999996</v>
      </c>
      <c r="BQ76" s="2">
        <f t="shared" si="125"/>
        <v>199.99904761904801</v>
      </c>
      <c r="BR76">
        <f t="shared" si="126"/>
        <v>170.99326498844991</v>
      </c>
      <c r="BS76">
        <f t="shared" si="127"/>
        <v>0.85497039622984894</v>
      </c>
      <c r="BT76">
        <f t="shared" si="128"/>
        <v>0.21994079245969766</v>
      </c>
      <c r="BU76">
        <v>6</v>
      </c>
      <c r="BV76">
        <v>1571770625.5</v>
      </c>
      <c r="BW76">
        <v>789.22519047619096</v>
      </c>
      <c r="BX76">
        <v>800.02576190476202</v>
      </c>
      <c r="BY76">
        <v>20.1625714285714</v>
      </c>
      <c r="BZ76">
        <v>18.5911857142857</v>
      </c>
      <c r="CA76">
        <v>500.009238095238</v>
      </c>
      <c r="CB76">
        <v>98.215923809523801</v>
      </c>
      <c r="CC76">
        <v>9.9990709523809507E-2</v>
      </c>
      <c r="CD76">
        <v>25.479485714285701</v>
      </c>
      <c r="CE76">
        <v>25.005023809523799</v>
      </c>
      <c r="CF76">
        <v>999.9</v>
      </c>
      <c r="CG76">
        <v>0</v>
      </c>
      <c r="CH76">
        <v>0</v>
      </c>
      <c r="CI76">
        <v>9997.2052380952391</v>
      </c>
      <c r="CJ76">
        <v>0</v>
      </c>
      <c r="CK76">
        <v>0.27864899999999998</v>
      </c>
      <c r="CL76">
        <v>199.99904761904801</v>
      </c>
      <c r="CM76">
        <v>0.49973714285714299</v>
      </c>
      <c r="CN76">
        <v>0.50026285714285701</v>
      </c>
      <c r="CO76">
        <v>0</v>
      </c>
      <c r="CP76">
        <v>1091.59666666667</v>
      </c>
      <c r="CQ76">
        <v>0.49995400000000001</v>
      </c>
      <c r="CR76">
        <v>2164.93047619048</v>
      </c>
      <c r="CS76">
        <v>1310.4866666666701</v>
      </c>
      <c r="CT76">
        <v>35.779523809523802</v>
      </c>
      <c r="CU76">
        <v>39.728999999999999</v>
      </c>
      <c r="CV76">
        <v>37.844999999999999</v>
      </c>
      <c r="CW76">
        <v>39.744</v>
      </c>
      <c r="CX76">
        <v>38.978999999999999</v>
      </c>
      <c r="CY76">
        <v>99.697142857142893</v>
      </c>
      <c r="CZ76">
        <v>99.802380952380901</v>
      </c>
      <c r="DA76">
        <v>0</v>
      </c>
      <c r="DB76">
        <v>180.59999990463299</v>
      </c>
      <c r="DC76">
        <v>1091.45115384615</v>
      </c>
      <c r="DD76">
        <v>3.6099145070029599</v>
      </c>
      <c r="DE76">
        <v>4.6926495794908298</v>
      </c>
      <c r="DF76">
        <v>2164.7161538461501</v>
      </c>
      <c r="DG76">
        <v>15</v>
      </c>
      <c r="DH76">
        <v>1571770604.5</v>
      </c>
      <c r="DI76" t="s">
        <v>465</v>
      </c>
      <c r="DJ76">
        <v>63</v>
      </c>
      <c r="DK76">
        <v>1.5169999999999999</v>
      </c>
      <c r="DL76">
        <v>0.157</v>
      </c>
      <c r="DM76">
        <v>800</v>
      </c>
      <c r="DN76">
        <v>18</v>
      </c>
      <c r="DO76">
        <v>0.17</v>
      </c>
      <c r="DP76">
        <v>0.05</v>
      </c>
      <c r="DQ76">
        <v>100</v>
      </c>
      <c r="DR76">
        <v>100</v>
      </c>
      <c r="DS76">
        <v>1.5169999999999999</v>
      </c>
      <c r="DT76">
        <v>0.157</v>
      </c>
      <c r="DU76">
        <v>2</v>
      </c>
      <c r="DV76">
        <v>565.65800000000002</v>
      </c>
      <c r="DW76">
        <v>612.21799999999996</v>
      </c>
      <c r="DX76">
        <v>24.030799999999999</v>
      </c>
      <c r="DY76">
        <v>29.746200000000002</v>
      </c>
      <c r="DZ76">
        <v>29.9999</v>
      </c>
      <c r="EA76">
        <v>30.1432</v>
      </c>
      <c r="EB76">
        <v>30.212399999999999</v>
      </c>
      <c r="EC76">
        <v>36.307200000000002</v>
      </c>
      <c r="ED76">
        <v>39.1691</v>
      </c>
      <c r="EE76">
        <v>90</v>
      </c>
      <c r="EF76">
        <v>24.043700000000001</v>
      </c>
      <c r="EG76">
        <v>800</v>
      </c>
      <c r="EH76">
        <v>18.462199999999999</v>
      </c>
      <c r="EI76">
        <v>101.6</v>
      </c>
      <c r="EJ76">
        <v>100.029</v>
      </c>
    </row>
    <row r="77" spans="1:140" s="2" customFormat="1">
      <c r="A77" s="2">
        <v>77</v>
      </c>
      <c r="B77" s="2">
        <v>1571770721.5</v>
      </c>
      <c r="C77" s="2">
        <v>11624.4000000954</v>
      </c>
      <c r="D77" s="2" t="s">
        <v>466</v>
      </c>
      <c r="E77" s="2" t="s">
        <v>467</v>
      </c>
      <c r="F77" s="2">
        <v>1571770716</v>
      </c>
      <c r="G77" s="2">
        <f t="shared" si="86"/>
        <v>1.3418890134938746E-3</v>
      </c>
      <c r="H77" s="2">
        <f t="shared" si="87"/>
        <v>8.4297933086115489</v>
      </c>
      <c r="I77" s="2">
        <f t="shared" si="88"/>
        <v>988.32884745247839</v>
      </c>
      <c r="J77" s="2">
        <f t="shared" si="89"/>
        <v>846.27137919937513</v>
      </c>
      <c r="K77" s="2">
        <f t="shared" si="90"/>
        <v>83.19991997778402</v>
      </c>
      <c r="L77" s="2">
        <f t="shared" si="91"/>
        <v>97.166090028443719</v>
      </c>
      <c r="M77" s="2">
        <f t="shared" si="92"/>
        <v>0.11138635744028749</v>
      </c>
      <c r="N77" s="2">
        <f t="shared" si="93"/>
        <v>2.2327646765556795</v>
      </c>
      <c r="O77" s="2">
        <f t="shared" si="94"/>
        <v>0.10838886460796282</v>
      </c>
      <c r="P77" s="2">
        <f t="shared" si="95"/>
        <v>6.8005634420767375E-2</v>
      </c>
      <c r="Q77" s="3">
        <f t="shared" si="96"/>
        <v>37.608221048348312</v>
      </c>
      <c r="R77" s="2">
        <f t="shared" si="97"/>
        <v>25.257256975000139</v>
      </c>
      <c r="S77" s="2">
        <f t="shared" si="98"/>
        <v>24.9819142857143</v>
      </c>
      <c r="T77" s="2">
        <f t="shared" si="99"/>
        <v>3.1762507052179481</v>
      </c>
      <c r="U77" s="2">
        <f t="shared" si="100"/>
        <v>61.069779556200842</v>
      </c>
      <c r="V77" s="2">
        <f t="shared" si="101"/>
        <v>1.9910843076863673</v>
      </c>
      <c r="W77" s="2">
        <f t="shared" si="102"/>
        <v>3.2603430406262186</v>
      </c>
      <c r="X77" s="2">
        <f t="shared" si="103"/>
        <v>1.1851663975315807</v>
      </c>
      <c r="Y77" s="2">
        <f t="shared" si="104"/>
        <v>-59.177305495079871</v>
      </c>
      <c r="Z77" s="2">
        <f t="shared" si="105"/>
        <v>52.839077626615392</v>
      </c>
      <c r="AA77" s="2">
        <f t="shared" si="106"/>
        <v>5.0159446038409525</v>
      </c>
      <c r="AB77" s="2">
        <f t="shared" si="107"/>
        <v>36.285937783724783</v>
      </c>
      <c r="AC77" s="2">
        <v>-4.07213434268546E-2</v>
      </c>
      <c r="AD77" s="2">
        <v>4.5713275382259201E-2</v>
      </c>
      <c r="AE77" s="2">
        <v>3.4244533876288901</v>
      </c>
      <c r="AF77" s="2">
        <v>5</v>
      </c>
      <c r="AG77" s="2">
        <v>1</v>
      </c>
      <c r="AH77" s="2">
        <f t="shared" si="108"/>
        <v>1.0001916031502875</v>
      </c>
      <c r="AI77" s="2">
        <f t="shared" si="109"/>
        <v>1.9160315028754482E-2</v>
      </c>
      <c r="AJ77" s="2">
        <f t="shared" si="110"/>
        <v>52201.208677869297</v>
      </c>
      <c r="AK77" s="2" t="s">
        <v>243</v>
      </c>
      <c r="AL77" s="2">
        <v>0</v>
      </c>
      <c r="AM77" s="2">
        <v>0</v>
      </c>
      <c r="AN77" s="2">
        <f t="shared" si="111"/>
        <v>0</v>
      </c>
      <c r="AO77" s="2" t="e">
        <f t="shared" si="112"/>
        <v>#DIV/0!</v>
      </c>
      <c r="AP77" s="2">
        <v>0</v>
      </c>
      <c r="AQ77" s="2" t="s">
        <v>243</v>
      </c>
      <c r="AR77" s="2">
        <v>0</v>
      </c>
      <c r="AS77" s="2">
        <v>0</v>
      </c>
      <c r="AT77" s="2" t="e">
        <f t="shared" si="113"/>
        <v>#DIV/0!</v>
      </c>
      <c r="AU77" s="2">
        <v>0.5</v>
      </c>
      <c r="AV77" s="2">
        <f t="shared" si="114"/>
        <v>170.99364421233344</v>
      </c>
      <c r="AW77" s="2">
        <f t="shared" si="115"/>
        <v>8.4297933086115489</v>
      </c>
      <c r="AX77" s="2" t="e">
        <f t="shared" si="116"/>
        <v>#DIV/0!</v>
      </c>
      <c r="AY77" s="2" t="e">
        <f t="shared" si="117"/>
        <v>#DIV/0!</v>
      </c>
      <c r="AZ77" s="2">
        <f t="shared" si="118"/>
        <v>4.9298869250039207E-2</v>
      </c>
      <c r="BA77" s="2" t="e">
        <f t="shared" si="119"/>
        <v>#DIV/0!</v>
      </c>
      <c r="BB77" s="2" t="s">
        <v>243</v>
      </c>
      <c r="BC77" s="2">
        <v>0</v>
      </c>
      <c r="BD77" s="2">
        <f t="shared" si="120"/>
        <v>0</v>
      </c>
      <c r="BE77" s="2" t="e">
        <f t="shared" si="121"/>
        <v>#DIV/0!</v>
      </c>
      <c r="BF77" s="2" t="e">
        <f t="shared" si="122"/>
        <v>#DIV/0!</v>
      </c>
      <c r="BG77" s="2" t="e">
        <f t="shared" si="123"/>
        <v>#DIV/0!</v>
      </c>
      <c r="BH77" s="2" t="e">
        <f t="shared" si="124"/>
        <v>#DIV/0!</v>
      </c>
      <c r="BI77" s="2">
        <v>1023</v>
      </c>
      <c r="BJ77" s="2">
        <v>300</v>
      </c>
      <c r="BK77" s="2">
        <v>300</v>
      </c>
      <c r="BL77" s="2">
        <v>300</v>
      </c>
      <c r="BM77" s="2">
        <v>10521.1</v>
      </c>
      <c r="BN77" s="2">
        <v>2821.81</v>
      </c>
      <c r="BO77" s="2">
        <v>-8.5708999999999994E-3</v>
      </c>
      <c r="BP77" s="2">
        <v>-34.044199999999996</v>
      </c>
      <c r="BQ77" s="2">
        <f t="shared" si="125"/>
        <v>199.999666666667</v>
      </c>
      <c r="BR77" s="2">
        <f t="shared" si="126"/>
        <v>170.99364421233344</v>
      </c>
      <c r="BS77" s="2">
        <f t="shared" si="127"/>
        <v>0.85496964601107583</v>
      </c>
      <c r="BT77" s="2">
        <f t="shared" si="128"/>
        <v>0.21993929202215168</v>
      </c>
      <c r="BU77" s="2">
        <v>6</v>
      </c>
      <c r="BV77" s="2">
        <v>1571770716</v>
      </c>
      <c r="BW77" s="2">
        <v>988.32885714285703</v>
      </c>
      <c r="BX77" s="2">
        <v>1000.0339047619</v>
      </c>
      <c r="BY77" s="2">
        <v>20.2523952380952</v>
      </c>
      <c r="BZ77" s="2">
        <v>18.675080952380998</v>
      </c>
      <c r="CA77" s="2">
        <v>500.01023809523798</v>
      </c>
      <c r="CB77" s="2">
        <v>98.213514285714297</v>
      </c>
      <c r="CC77" s="2">
        <v>0.100007857142857</v>
      </c>
      <c r="CD77" s="2">
        <v>25.4208761904762</v>
      </c>
      <c r="CE77" s="2">
        <v>24.9819142857143</v>
      </c>
      <c r="CF77" s="2">
        <v>999.9</v>
      </c>
      <c r="CG77" s="2">
        <v>0</v>
      </c>
      <c r="CH77" s="2">
        <v>0</v>
      </c>
      <c r="CI77" s="2">
        <v>9998.7766666666703</v>
      </c>
      <c r="CJ77" s="2">
        <v>0</v>
      </c>
      <c r="CK77" s="2">
        <v>0.27864899999999998</v>
      </c>
      <c r="CL77" s="2">
        <v>199.999666666667</v>
      </c>
      <c r="CM77" s="2">
        <v>0.49976623809523801</v>
      </c>
      <c r="CN77" s="2">
        <v>0.50023376190476199</v>
      </c>
      <c r="CO77" s="2">
        <v>0</v>
      </c>
      <c r="CP77" s="2">
        <v>1094.0033333333299</v>
      </c>
      <c r="CQ77" s="2">
        <v>0.49995400000000001</v>
      </c>
      <c r="CR77" s="2">
        <v>2170.7880952381001</v>
      </c>
      <c r="CS77" s="2">
        <v>1310.5061904761901</v>
      </c>
      <c r="CT77" s="2">
        <v>35.811999999999998</v>
      </c>
      <c r="CU77" s="2">
        <v>39.744</v>
      </c>
      <c r="CV77" s="2">
        <v>37.869</v>
      </c>
      <c r="CW77" s="2">
        <v>39.75</v>
      </c>
      <c r="CX77" s="2">
        <v>38.994</v>
      </c>
      <c r="CY77" s="2">
        <v>99.701428571428593</v>
      </c>
      <c r="CZ77" s="2">
        <v>99.796666666666695</v>
      </c>
      <c r="DA77" s="2">
        <v>0</v>
      </c>
      <c r="DB77" s="2">
        <v>90</v>
      </c>
      <c r="DC77" s="2">
        <v>1093.7280769230799</v>
      </c>
      <c r="DD77" s="2">
        <v>9.8471794661681908</v>
      </c>
      <c r="DE77" s="2">
        <v>16.627692335681999</v>
      </c>
      <c r="DF77" s="2">
        <v>2170.1961538461501</v>
      </c>
      <c r="DG77" s="2">
        <v>15</v>
      </c>
      <c r="DH77" s="2">
        <v>1571770688</v>
      </c>
      <c r="DI77" s="2" t="s">
        <v>468</v>
      </c>
      <c r="DJ77" s="2">
        <v>64</v>
      </c>
      <c r="DK77" s="2">
        <v>1.988</v>
      </c>
      <c r="DL77" s="2">
        <v>0.156</v>
      </c>
      <c r="DM77" s="2">
        <v>1000</v>
      </c>
      <c r="DN77" s="2">
        <v>18</v>
      </c>
      <c r="DO77" s="2">
        <v>0.13</v>
      </c>
      <c r="DP77" s="2">
        <v>0.06</v>
      </c>
      <c r="DQ77" s="2">
        <v>100</v>
      </c>
      <c r="DR77" s="2">
        <v>100</v>
      </c>
      <c r="DS77" s="2">
        <v>1.988</v>
      </c>
      <c r="DT77" s="2">
        <v>0.156</v>
      </c>
      <c r="DU77" s="2">
        <v>2</v>
      </c>
      <c r="DV77" s="2">
        <v>565.86699999999996</v>
      </c>
      <c r="DW77" s="2">
        <v>612.87900000000002</v>
      </c>
      <c r="DX77" s="2">
        <v>23.970600000000001</v>
      </c>
      <c r="DY77" s="2">
        <v>29.738499999999998</v>
      </c>
      <c r="DZ77" s="2">
        <v>30.0002</v>
      </c>
      <c r="EA77" s="2">
        <v>30.1328</v>
      </c>
      <c r="EB77" s="2">
        <v>30.204699999999999</v>
      </c>
      <c r="EC77" s="2">
        <v>43.526800000000001</v>
      </c>
      <c r="ED77" s="2">
        <v>38.972999999999999</v>
      </c>
      <c r="EE77" s="2">
        <v>90</v>
      </c>
      <c r="EF77" s="2">
        <v>23.968499999999999</v>
      </c>
      <c r="EG77" s="2">
        <v>1000</v>
      </c>
      <c r="EH77" s="2">
        <v>18.4818</v>
      </c>
      <c r="EI77" s="2">
        <v>101.604</v>
      </c>
      <c r="EJ77" s="2">
        <v>100.032</v>
      </c>
    </row>
    <row r="78" spans="1:140">
      <c r="A78">
        <v>78</v>
      </c>
      <c r="B78">
        <v>1571770812</v>
      </c>
      <c r="C78">
        <v>11714.9000000954</v>
      </c>
      <c r="D78" t="s">
        <v>469</v>
      </c>
      <c r="E78" t="s">
        <v>470</v>
      </c>
      <c r="F78">
        <v>1571770806.5</v>
      </c>
      <c r="G78">
        <f t="shared" si="86"/>
        <v>1.2664877121271127E-3</v>
      </c>
      <c r="H78" s="2">
        <f t="shared" si="87"/>
        <v>6.0534501347338905</v>
      </c>
      <c r="I78">
        <f t="shared" si="88"/>
        <v>412.09565970355243</v>
      </c>
      <c r="J78">
        <f t="shared" si="89"/>
        <v>309.42873742910587</v>
      </c>
      <c r="K78" s="2">
        <f t="shared" si="90"/>
        <v>30.420637768022022</v>
      </c>
      <c r="L78">
        <f t="shared" si="91"/>
        <v>40.514054685977726</v>
      </c>
      <c r="M78">
        <f t="shared" si="92"/>
        <v>0.10369788734566429</v>
      </c>
      <c r="N78">
        <f t="shared" si="93"/>
        <v>2.2323003547692593</v>
      </c>
      <c r="O78">
        <f t="shared" si="94"/>
        <v>0.10109418370214797</v>
      </c>
      <c r="P78">
        <f t="shared" si="95"/>
        <v>6.3412352118774995E-2</v>
      </c>
      <c r="Q78" s="1">
        <f t="shared" si="96"/>
        <v>37.607495514786571</v>
      </c>
      <c r="R78">
        <f t="shared" si="97"/>
        <v>25.298108573669104</v>
      </c>
      <c r="S78">
        <f t="shared" si="98"/>
        <v>25.015928571428599</v>
      </c>
      <c r="T78">
        <f t="shared" si="99"/>
        <v>3.1826984143234256</v>
      </c>
      <c r="U78">
        <f t="shared" si="100"/>
        <v>60.778191465824825</v>
      </c>
      <c r="V78">
        <f t="shared" si="101"/>
        <v>1.983422177650338</v>
      </c>
      <c r="W78">
        <f t="shared" si="102"/>
        <v>3.2633780798917047</v>
      </c>
      <c r="X78">
        <f t="shared" si="103"/>
        <v>1.1992762366730876</v>
      </c>
      <c r="Y78">
        <f t="shared" si="104"/>
        <v>-55.852108104805666</v>
      </c>
      <c r="Z78">
        <f t="shared" si="105"/>
        <v>50.618847975734184</v>
      </c>
      <c r="AA78">
        <f t="shared" si="106"/>
        <v>4.8073813237966796</v>
      </c>
      <c r="AB78">
        <f t="shared" si="107"/>
        <v>37.181616709511772</v>
      </c>
      <c r="AC78">
        <v>-4.0708930047803502E-2</v>
      </c>
      <c r="AD78">
        <v>4.56993402768026E-2</v>
      </c>
      <c r="AE78">
        <v>3.4236257948293698</v>
      </c>
      <c r="AF78">
        <v>5</v>
      </c>
      <c r="AG78">
        <v>1</v>
      </c>
      <c r="AH78">
        <f t="shared" si="108"/>
        <v>1.0001916693620705</v>
      </c>
      <c r="AI78">
        <f t="shared" si="109"/>
        <v>1.9166936207049012E-2</v>
      </c>
      <c r="AJ78">
        <f t="shared" si="110"/>
        <v>52183.179333269538</v>
      </c>
      <c r="AK78" t="s">
        <v>245</v>
      </c>
      <c r="AL78">
        <v>613.87615384615401</v>
      </c>
      <c r="AM78">
        <v>2863.41</v>
      </c>
      <c r="AN78">
        <f t="shared" si="111"/>
        <v>2249.5338461538458</v>
      </c>
      <c r="AO78">
        <f t="shared" si="112"/>
        <v>0.78561360271628788</v>
      </c>
      <c r="AP78">
        <v>-2.6002066171693601</v>
      </c>
      <c r="AQ78" t="s">
        <v>471</v>
      </c>
      <c r="AR78">
        <v>1145.3923076923099</v>
      </c>
      <c r="AS78">
        <v>2902.06</v>
      </c>
      <c r="AT78" s="2">
        <f t="shared" si="113"/>
        <v>0.6053174959538018</v>
      </c>
      <c r="AU78">
        <v>0.5</v>
      </c>
      <c r="AV78">
        <f t="shared" si="114"/>
        <v>170.9917892719065</v>
      </c>
      <c r="AW78">
        <f t="shared" si="115"/>
        <v>6.0534501347338905</v>
      </c>
      <c r="AX78" s="2">
        <f t="shared" si="116"/>
        <v>51.752160855365297</v>
      </c>
      <c r="AY78">
        <f t="shared" si="117"/>
        <v>1</v>
      </c>
      <c r="AZ78" s="2">
        <f t="shared" si="118"/>
        <v>5.0608609856362403E-2</v>
      </c>
      <c r="BA78">
        <f t="shared" si="119"/>
        <v>-1.3318125745160366E-2</v>
      </c>
      <c r="BB78" t="s">
        <v>243</v>
      </c>
      <c r="BC78">
        <v>0</v>
      </c>
      <c r="BD78">
        <f t="shared" si="120"/>
        <v>2902.06</v>
      </c>
      <c r="BE78">
        <f t="shared" si="121"/>
        <v>0.6053174959538018</v>
      </c>
      <c r="BF78">
        <f t="shared" si="122"/>
        <v>-1.3497892373079683E-2</v>
      </c>
      <c r="BG78">
        <f t="shared" si="123"/>
        <v>0.7677126535354365</v>
      </c>
      <c r="BH78">
        <f t="shared" si="124"/>
        <v>-1.7181337398449088E-2</v>
      </c>
      <c r="BI78">
        <v>1024</v>
      </c>
      <c r="BJ78">
        <v>300</v>
      </c>
      <c r="BK78">
        <v>300</v>
      </c>
      <c r="BL78">
        <v>300</v>
      </c>
      <c r="BM78">
        <v>10521.5</v>
      </c>
      <c r="BN78">
        <v>2809.86</v>
      </c>
      <c r="BO78">
        <v>-8.5698300000000005E-3</v>
      </c>
      <c r="BP78">
        <v>13.5793</v>
      </c>
      <c r="BQ78" s="2">
        <f t="shared" si="125"/>
        <v>199.99771428571401</v>
      </c>
      <c r="BR78">
        <f t="shared" si="126"/>
        <v>170.9917892719065</v>
      </c>
      <c r="BS78">
        <f t="shared" si="127"/>
        <v>0.85496871743059</v>
      </c>
      <c r="BT78">
        <f t="shared" si="128"/>
        <v>0.21993743486118011</v>
      </c>
      <c r="BU78">
        <v>6</v>
      </c>
      <c r="BV78">
        <v>1571770806.5</v>
      </c>
      <c r="BW78">
        <v>412.095666666667</v>
      </c>
      <c r="BX78">
        <v>419.98428571428599</v>
      </c>
      <c r="BY78">
        <v>20.174719047619</v>
      </c>
      <c r="BZ78">
        <v>18.685966666666701</v>
      </c>
      <c r="CA78">
        <v>500.02699999999999</v>
      </c>
      <c r="CB78">
        <v>98.212228571428597</v>
      </c>
      <c r="CC78">
        <v>0.10002910952381</v>
      </c>
      <c r="CD78">
        <v>25.436533333333301</v>
      </c>
      <c r="CE78">
        <v>25.015928571428599</v>
      </c>
      <c r="CF78">
        <v>999.9</v>
      </c>
      <c r="CG78">
        <v>0</v>
      </c>
      <c r="CH78">
        <v>0</v>
      </c>
      <c r="CI78">
        <v>9995.8595238095204</v>
      </c>
      <c r="CJ78">
        <v>0</v>
      </c>
      <c r="CK78">
        <v>0.27864899999999998</v>
      </c>
      <c r="CL78">
        <v>199.99771428571401</v>
      </c>
      <c r="CM78">
        <v>0.49979076190476202</v>
      </c>
      <c r="CN78">
        <v>0.50020923809523798</v>
      </c>
      <c r="CO78">
        <v>0</v>
      </c>
      <c r="CP78">
        <v>1145.38095238095</v>
      </c>
      <c r="CQ78">
        <v>0.49995400000000001</v>
      </c>
      <c r="CR78">
        <v>2265.1990476190499</v>
      </c>
      <c r="CS78">
        <v>1310.5042857142901</v>
      </c>
      <c r="CT78">
        <v>35.767714285714298</v>
      </c>
      <c r="CU78">
        <v>39.744</v>
      </c>
      <c r="CV78">
        <v>37.835999999999999</v>
      </c>
      <c r="CW78">
        <v>39.744</v>
      </c>
      <c r="CX78">
        <v>38.954999999999998</v>
      </c>
      <c r="CY78">
        <v>99.707619047619005</v>
      </c>
      <c r="CZ78">
        <v>99.790476190476198</v>
      </c>
      <c r="DA78">
        <v>0</v>
      </c>
      <c r="DB78">
        <v>180.59999990463299</v>
      </c>
      <c r="DC78">
        <v>1145.3923076923099</v>
      </c>
      <c r="DD78">
        <v>-5.9459829267641604</v>
      </c>
      <c r="DE78">
        <v>-0.27931623550069301</v>
      </c>
      <c r="DF78">
        <v>2265.2019230769201</v>
      </c>
      <c r="DG78">
        <v>15</v>
      </c>
      <c r="DH78">
        <v>1571770780</v>
      </c>
      <c r="DI78" t="s">
        <v>472</v>
      </c>
      <c r="DJ78">
        <v>65</v>
      </c>
      <c r="DK78">
        <v>1.0449999999999999</v>
      </c>
      <c r="DL78">
        <v>0.159</v>
      </c>
      <c r="DM78">
        <v>420</v>
      </c>
      <c r="DN78">
        <v>18</v>
      </c>
      <c r="DO78">
        <v>0.53</v>
      </c>
      <c r="DP78">
        <v>0.06</v>
      </c>
      <c r="DQ78">
        <v>100</v>
      </c>
      <c r="DR78">
        <v>100</v>
      </c>
      <c r="DS78">
        <v>1.0449999999999999</v>
      </c>
      <c r="DT78">
        <v>0.159</v>
      </c>
      <c r="DU78">
        <v>2</v>
      </c>
      <c r="DV78">
        <v>566.00900000000001</v>
      </c>
      <c r="DW78">
        <v>611.78</v>
      </c>
      <c r="DX78">
        <v>23.945799999999998</v>
      </c>
      <c r="DY78">
        <v>29.730799999999999</v>
      </c>
      <c r="DZ78">
        <v>30</v>
      </c>
      <c r="EA78">
        <v>30.125</v>
      </c>
      <c r="EB78">
        <v>30.196999999999999</v>
      </c>
      <c r="EC78">
        <v>21.509799999999998</v>
      </c>
      <c r="ED78">
        <v>38.419600000000003</v>
      </c>
      <c r="EE78">
        <v>90</v>
      </c>
      <c r="EF78">
        <v>23.930599999999998</v>
      </c>
      <c r="EG78">
        <v>420</v>
      </c>
      <c r="EH78">
        <v>18.5809</v>
      </c>
      <c r="EI78">
        <v>101.60599999999999</v>
      </c>
      <c r="EJ78">
        <v>100.03700000000001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55E3-39CD-FC47-B494-4AAEBE688B57}">
  <dimension ref="A1:F15"/>
  <sheetViews>
    <sheetView topLeftCell="G4" zoomScale="286" zoomScaleNormal="286" workbookViewId="0">
      <selection activeCell="C2" sqref="C2:C15"/>
    </sheetView>
  </sheetViews>
  <sheetFormatPr baseColWidth="10" defaultRowHeight="15"/>
  <sheetData>
    <row r="1" spans="1:6">
      <c r="A1" t="s">
        <v>94</v>
      </c>
      <c r="B1" t="s">
        <v>96</v>
      </c>
      <c r="C1" t="s">
        <v>476</v>
      </c>
      <c r="D1" t="s">
        <v>477</v>
      </c>
      <c r="E1" t="s">
        <v>478</v>
      </c>
      <c r="F1" t="s">
        <v>137</v>
      </c>
    </row>
    <row r="2" spans="1:6">
      <c r="A2" t="e">
        <f>Measurements!#REF!</f>
        <v>#REF!</v>
      </c>
      <c r="B2" t="e">
        <f>Measurements!#REF!</f>
        <v>#REF!</v>
      </c>
      <c r="C2" t="e">
        <f>Measurements!#REF!</f>
        <v>#REF!</v>
      </c>
      <c r="D2" t="e">
        <f>Measurements!#REF!</f>
        <v>#REF!</v>
      </c>
      <c r="E2" t="e">
        <f>Measurements!#REF!</f>
        <v>#REF!</v>
      </c>
      <c r="F2" t="e">
        <f>Measurements!#REF!</f>
        <v>#REF!</v>
      </c>
    </row>
    <row r="3" spans="1:6">
      <c r="A3" t="e">
        <f>Measurements!#REF!</f>
        <v>#REF!</v>
      </c>
      <c r="B3" t="e">
        <f>Measurements!#REF!</f>
        <v>#REF!</v>
      </c>
      <c r="C3" t="e">
        <f>Measurements!#REF!</f>
        <v>#REF!</v>
      </c>
      <c r="D3" t="e">
        <f>Measurements!#REF!</f>
        <v>#REF!</v>
      </c>
      <c r="E3" t="e">
        <f>Measurements!#REF!</f>
        <v>#REF!</v>
      </c>
      <c r="F3" t="e">
        <f>Measurements!#REF!</f>
        <v>#REF!</v>
      </c>
    </row>
    <row r="4" spans="1:6">
      <c r="A4" t="e">
        <f>Measurements!#REF!</f>
        <v>#REF!</v>
      </c>
      <c r="B4" t="e">
        <f>Measurements!#REF!</f>
        <v>#REF!</v>
      </c>
      <c r="C4" t="e">
        <f>Measurements!#REF!</f>
        <v>#REF!</v>
      </c>
      <c r="D4" t="e">
        <f>Measurements!#REF!</f>
        <v>#REF!</v>
      </c>
      <c r="E4" t="e">
        <f>Measurements!#REF!</f>
        <v>#REF!</v>
      </c>
      <c r="F4" t="e">
        <f>Measurements!#REF!</f>
        <v>#REF!</v>
      </c>
    </row>
    <row r="5" spans="1:6">
      <c r="A5" t="e">
        <f>Measurements!#REF!</f>
        <v>#REF!</v>
      </c>
      <c r="B5" t="e">
        <f>Measurements!#REF!</f>
        <v>#REF!</v>
      </c>
      <c r="C5" t="e">
        <f>Measurements!#REF!</f>
        <v>#REF!</v>
      </c>
      <c r="D5" t="e">
        <f>Measurements!#REF!</f>
        <v>#REF!</v>
      </c>
      <c r="E5" t="e">
        <f>Measurements!#REF!</f>
        <v>#REF!</v>
      </c>
      <c r="F5" t="e">
        <f>Measurements!#REF!</f>
        <v>#REF!</v>
      </c>
    </row>
    <row r="6" spans="1:6">
      <c r="A6" t="e">
        <f>Measurements!#REF!</f>
        <v>#REF!</v>
      </c>
      <c r="B6" t="e">
        <f>Measurements!#REF!</f>
        <v>#REF!</v>
      </c>
      <c r="C6" t="e">
        <f>Measurements!#REF!</f>
        <v>#REF!</v>
      </c>
      <c r="D6" t="e">
        <f>Measurements!#REF!</f>
        <v>#REF!</v>
      </c>
      <c r="E6" t="e">
        <f>Measurements!#REF!</f>
        <v>#REF!</v>
      </c>
      <c r="F6" t="e">
        <f>Measurements!#REF!</f>
        <v>#REF!</v>
      </c>
    </row>
    <row r="7" spans="1:6">
      <c r="A7" t="e">
        <f>Measurements!#REF!</f>
        <v>#REF!</v>
      </c>
      <c r="B7" t="e">
        <f>Measurements!#REF!</f>
        <v>#REF!</v>
      </c>
      <c r="C7" t="e">
        <f>Measurements!#REF!</f>
        <v>#REF!</v>
      </c>
      <c r="D7" t="e">
        <f>Measurements!#REF!</f>
        <v>#REF!</v>
      </c>
      <c r="E7" t="e">
        <f>Measurements!#REF!</f>
        <v>#REF!</v>
      </c>
      <c r="F7" t="e">
        <f>Measurements!#REF!</f>
        <v>#REF!</v>
      </c>
    </row>
    <row r="8" spans="1:6">
      <c r="A8" t="e">
        <f>Measurements!#REF!</f>
        <v>#REF!</v>
      </c>
      <c r="B8" t="e">
        <f>Measurements!#REF!</f>
        <v>#REF!</v>
      </c>
      <c r="C8" t="e">
        <f>Measurements!#REF!</f>
        <v>#REF!</v>
      </c>
      <c r="D8" t="e">
        <f>Measurements!#REF!</f>
        <v>#REF!</v>
      </c>
      <c r="E8" t="e">
        <f>Measurements!#REF!</f>
        <v>#REF!</v>
      </c>
      <c r="F8" t="e">
        <f>Measurements!#REF!</f>
        <v>#REF!</v>
      </c>
    </row>
    <row r="9" spans="1:6">
      <c r="A9" t="e">
        <f>Measurements!#REF!</f>
        <v>#REF!</v>
      </c>
      <c r="B9" t="e">
        <f>Measurements!#REF!</f>
        <v>#REF!</v>
      </c>
      <c r="C9" t="e">
        <f>Measurements!#REF!</f>
        <v>#REF!</v>
      </c>
      <c r="D9" t="e">
        <f>Measurements!#REF!</f>
        <v>#REF!</v>
      </c>
      <c r="E9" t="e">
        <f>Measurements!#REF!</f>
        <v>#REF!</v>
      </c>
      <c r="F9" t="e">
        <f>Measurements!#REF!</f>
        <v>#REF!</v>
      </c>
    </row>
    <row r="10" spans="1:6">
      <c r="A10" t="e">
        <f>Measurements!#REF!</f>
        <v>#REF!</v>
      </c>
      <c r="B10" t="e">
        <f>Measurements!#REF!</f>
        <v>#REF!</v>
      </c>
      <c r="C10" t="e">
        <f>Measurements!#REF!</f>
        <v>#REF!</v>
      </c>
      <c r="D10" t="e">
        <f>Measurements!#REF!</f>
        <v>#REF!</v>
      </c>
      <c r="E10" t="e">
        <f>Measurements!#REF!</f>
        <v>#REF!</v>
      </c>
      <c r="F10" t="e">
        <f>Measurements!#REF!</f>
        <v>#REF!</v>
      </c>
    </row>
    <row r="11" spans="1:6">
      <c r="A11" t="e">
        <f>Measurements!#REF!</f>
        <v>#REF!</v>
      </c>
      <c r="B11" t="e">
        <f>Measurements!#REF!</f>
        <v>#REF!</v>
      </c>
      <c r="C11" t="e">
        <f>Measurements!#REF!</f>
        <v>#REF!</v>
      </c>
      <c r="D11" t="e">
        <f>Measurements!#REF!</f>
        <v>#REF!</v>
      </c>
      <c r="E11" t="e">
        <f>Measurements!#REF!</f>
        <v>#REF!</v>
      </c>
      <c r="F11" t="e">
        <f>Measurements!#REF!</f>
        <v>#REF!</v>
      </c>
    </row>
    <row r="12" spans="1:6">
      <c r="A12" t="e">
        <f>Measurements!#REF!</f>
        <v>#REF!</v>
      </c>
      <c r="B12" t="e">
        <f>Measurements!#REF!</f>
        <v>#REF!</v>
      </c>
      <c r="C12" t="e">
        <f>Measurements!#REF!</f>
        <v>#REF!</v>
      </c>
      <c r="D12" t="e">
        <f>Measurements!#REF!</f>
        <v>#REF!</v>
      </c>
      <c r="E12" t="e">
        <f>Measurements!#REF!</f>
        <v>#REF!</v>
      </c>
      <c r="F12" t="e">
        <f>Measurements!#REF!</f>
        <v>#REF!</v>
      </c>
    </row>
    <row r="13" spans="1:6">
      <c r="A13" t="e">
        <f>Measurements!#REF!</f>
        <v>#REF!</v>
      </c>
      <c r="B13" t="e">
        <f>Measurements!#REF!</f>
        <v>#REF!</v>
      </c>
      <c r="C13" t="e">
        <f>Measurements!#REF!</f>
        <v>#REF!</v>
      </c>
      <c r="D13" t="e">
        <f>Measurements!#REF!</f>
        <v>#REF!</v>
      </c>
      <c r="E13" t="e">
        <f>Measurements!#REF!</f>
        <v>#REF!</v>
      </c>
      <c r="F13" t="e">
        <f>Measurements!#REF!</f>
        <v>#REF!</v>
      </c>
    </row>
    <row r="14" spans="1:6">
      <c r="A14" t="e">
        <f>Measurements!#REF!</f>
        <v>#REF!</v>
      </c>
      <c r="B14" t="e">
        <f>Measurements!#REF!</f>
        <v>#REF!</v>
      </c>
      <c r="C14" t="e">
        <f>Measurements!#REF!</f>
        <v>#REF!</v>
      </c>
      <c r="D14" t="e">
        <f>Measurements!#REF!</f>
        <v>#REF!</v>
      </c>
      <c r="E14" t="e">
        <f>Measurements!#REF!</f>
        <v>#REF!</v>
      </c>
      <c r="F14" t="e">
        <f>Measurements!#REF!</f>
        <v>#REF!</v>
      </c>
    </row>
    <row r="15" spans="1:6">
      <c r="A15" t="e">
        <f>Measurements!#REF!</f>
        <v>#REF!</v>
      </c>
      <c r="B15" t="e">
        <f>Measurements!#REF!</f>
        <v>#REF!</v>
      </c>
      <c r="C15" t="e">
        <f>Measurements!#REF!</f>
        <v>#REF!</v>
      </c>
      <c r="D15" t="e">
        <f>Measurements!#REF!</f>
        <v>#REF!</v>
      </c>
      <c r="E15" t="e">
        <f>Measurements!#REF!</f>
        <v>#REF!</v>
      </c>
      <c r="F15" t="e">
        <f>Measurements!#REF!</f>
        <v>#REF!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29ED6-331D-424B-B2FC-F2EC1D7E4A7D}">
  <dimension ref="A1:G61"/>
  <sheetViews>
    <sheetView workbookViewId="0">
      <selection activeCell="A33" sqref="A33:A45"/>
    </sheetView>
  </sheetViews>
  <sheetFormatPr baseColWidth="10" defaultRowHeight="15"/>
  <sheetData>
    <row r="1" spans="1:7">
      <c r="A1" t="s">
        <v>94</v>
      </c>
      <c r="B1" t="s">
        <v>96</v>
      </c>
      <c r="C1" t="s">
        <v>476</v>
      </c>
      <c r="D1" t="s">
        <v>477</v>
      </c>
      <c r="E1" t="s">
        <v>478</v>
      </c>
      <c r="F1" t="s">
        <v>137</v>
      </c>
    </row>
    <row r="2" spans="1:7">
      <c r="A2">
        <f>Measurements!H20</f>
        <v>-0.45693361974463037</v>
      </c>
      <c r="B2">
        <f>Measurements!K20</f>
        <v>5.232602933822891</v>
      </c>
      <c r="C2">
        <f>Measurements!BQ20</f>
        <v>400.031523809524</v>
      </c>
      <c r="D2">
        <f>Measurements!AT20</f>
        <v>0.54896810364656634</v>
      </c>
      <c r="E2">
        <f>Measurements!AX20</f>
        <v>93.878610932683614</v>
      </c>
      <c r="F2">
        <f>Measurements!AZ20</f>
        <v>6.266541980669206E-3</v>
      </c>
      <c r="G2">
        <v>400</v>
      </c>
    </row>
    <row r="3" spans="1:7">
      <c r="A3">
        <f>Measurements!H21</f>
        <v>2.0795282671223765</v>
      </c>
      <c r="B3">
        <f>Measurements!K21</f>
        <v>7.6329624018553073</v>
      </c>
      <c r="C3">
        <f>Measurements!BQ21</f>
        <v>400.01604761904798</v>
      </c>
      <c r="D3" t="e">
        <f>Measurements!AT21</f>
        <v>#DIV/0!</v>
      </c>
      <c r="F3">
        <f>Measurements!AZ21</f>
        <v>6.0803962567245453E-3</v>
      </c>
    </row>
    <row r="4" spans="1:7">
      <c r="A4">
        <f>Measurements!H22</f>
        <v>6.7396296750994509</v>
      </c>
      <c r="B4">
        <f>Measurements!K22</f>
        <v>12.240659797618997</v>
      </c>
      <c r="C4">
        <f>Measurements!BQ22</f>
        <v>399.95138095238099</v>
      </c>
      <c r="D4">
        <f>Measurements!AT22</f>
        <v>0.58914913261091439</v>
      </c>
      <c r="E4">
        <f>Measurements!AX22</f>
        <v>100.73036082541807</v>
      </c>
      <c r="F4">
        <f>Measurements!AZ22</f>
        <v>2.731329663285394E-2</v>
      </c>
    </row>
    <row r="5" spans="1:7">
      <c r="A5">
        <f>Measurements!H23</f>
        <v>10.23284164408595</v>
      </c>
      <c r="B5">
        <f>Measurements!K23</f>
        <v>19.766030596044057</v>
      </c>
      <c r="C5">
        <f>Measurements!BQ23</f>
        <v>400.01447619047599</v>
      </c>
      <c r="D5" t="e">
        <f>Measurements!AT23</f>
        <v>#DIV/0!</v>
      </c>
      <c r="F5">
        <f>Measurements!AZ23</f>
        <v>2.992024597137204E-2</v>
      </c>
    </row>
    <row r="6" spans="1:7">
      <c r="A6">
        <f>Measurements!H24</f>
        <v>11.478686218249257</v>
      </c>
      <c r="B6">
        <f>Measurements!K24</f>
        <v>23.438181693039848</v>
      </c>
      <c r="C6">
        <f>Measurements!BQ24</f>
        <v>400.01323809523802</v>
      </c>
      <c r="D6">
        <f>Measurements!AT24</f>
        <v>0.64271426700427847</v>
      </c>
      <c r="E6">
        <f>Measurements!AX24</f>
        <v>109.90513746415164</v>
      </c>
      <c r="F6">
        <f>Measurements!AZ24</f>
        <v>4.1165979578977059E-2</v>
      </c>
    </row>
    <row r="7" spans="1:7">
      <c r="A7">
        <f>Measurements!H25</f>
        <v>12.911053727420606</v>
      </c>
      <c r="B7">
        <f>Measurements!K25</f>
        <v>27.516821974526806</v>
      </c>
      <c r="C7">
        <f>Measurements!BQ25</f>
        <v>399.93838095238101</v>
      </c>
      <c r="D7" t="e">
        <f>Measurements!AT25</f>
        <v>#DIV/0!</v>
      </c>
      <c r="F7">
        <f>Measurements!AZ25</f>
        <v>3.7758239163226452E-2</v>
      </c>
    </row>
    <row r="8" spans="1:7">
      <c r="A8">
        <f>Measurements!H26</f>
        <v>13.889504521965742</v>
      </c>
      <c r="B8">
        <f>Measurements!K26</f>
        <v>30.86556891731987</v>
      </c>
      <c r="C8">
        <f>Measurements!BQ26</f>
        <v>399.96519047619103</v>
      </c>
      <c r="D8">
        <f>Measurements!AT26</f>
        <v>0.64414120945008713</v>
      </c>
      <c r="E8">
        <f>Measurements!AX26</f>
        <v>110.1362173241166</v>
      </c>
      <c r="F8">
        <f>Measurements!AZ26</f>
        <v>4.8220752149979729E-2</v>
      </c>
    </row>
    <row r="9" spans="1:7">
      <c r="A9">
        <f>Measurements!H27</f>
        <v>14.619858323051171</v>
      </c>
      <c r="B9">
        <f>Measurements!K27</f>
        <v>35.831517559642563</v>
      </c>
      <c r="C9">
        <f>Measurements!BQ27</f>
        <v>400.003619047619</v>
      </c>
      <c r="D9" t="e">
        <f>Measurements!AT27</f>
        <v>#DIV/0!</v>
      </c>
      <c r="F9">
        <f>Measurements!AZ27</f>
        <v>4.2748758289418633E-2</v>
      </c>
    </row>
    <row r="10" spans="1:7">
      <c r="A10">
        <f>Measurements!H28</f>
        <v>15.51132414499858</v>
      </c>
      <c r="B10">
        <f>Measurements!K28</f>
        <v>38.970046816176975</v>
      </c>
      <c r="C10">
        <f>Measurements!BQ28</f>
        <v>400.00133333333298</v>
      </c>
      <c r="D10">
        <f>Measurements!AT28</f>
        <v>0.6447819763888516</v>
      </c>
      <c r="E10">
        <f>Measurements!AX28</f>
        <v>110.25546972905994</v>
      </c>
      <c r="F10">
        <f>Measurements!AZ28</f>
        <v>5.2958772154140903E-2</v>
      </c>
    </row>
    <row r="11" spans="1:7">
      <c r="A11">
        <f>Measurements!H29</f>
        <v>15.718644898405206</v>
      </c>
      <c r="B11">
        <f>Measurements!K29</f>
        <v>44.477709102313305</v>
      </c>
      <c r="C11">
        <f>Measurements!BQ29</f>
        <v>399.945333333333</v>
      </c>
      <c r="D11" t="e">
        <f>Measurements!AT29</f>
        <v>#DIV/0!</v>
      </c>
      <c r="F11">
        <f>Measurements!AZ29</f>
        <v>4.5968210537630609E-2</v>
      </c>
    </row>
    <row r="12" spans="1:7">
      <c r="A12">
        <f>Measurements!H30</f>
        <v>16.749817192675668</v>
      </c>
      <c r="B12">
        <f>Measurements!K30</f>
        <v>51.97810658358398</v>
      </c>
      <c r="C12">
        <f>Measurements!BQ30</f>
        <v>400.02428571428601</v>
      </c>
      <c r="D12">
        <f>Measurements!AT30</f>
        <v>0.64721243113120652</v>
      </c>
      <c r="E12">
        <f>Measurements!AX30</f>
        <v>110.67743574536232</v>
      </c>
      <c r="F12">
        <f>Measurements!AZ30</f>
        <v>5.65769159182083E-2</v>
      </c>
    </row>
    <row r="13" spans="1:7">
      <c r="A13">
        <f>Measurements!H31</f>
        <v>17.103960578177844</v>
      </c>
      <c r="B13">
        <f>Measurements!K31</f>
        <v>60.647707018125985</v>
      </c>
      <c r="C13">
        <f>Measurements!BQ31</f>
        <v>400.00590476190501</v>
      </c>
      <c r="D13" t="e">
        <f>Measurements!AT31</f>
        <v>#DIV/0!</v>
      </c>
      <c r="F13">
        <f>Measurements!AZ31</f>
        <v>5.0012038251689872E-2</v>
      </c>
    </row>
    <row r="14" spans="1:7">
      <c r="A14">
        <f>Measurements!H32</f>
        <v>18.22167792976003</v>
      </c>
      <c r="B14">
        <f>Measurements!K32</f>
        <v>75.89110297396644</v>
      </c>
      <c r="C14">
        <f>Measurements!BQ32</f>
        <v>400.00409523809498</v>
      </c>
      <c r="D14">
        <f>Measurements!AT32</f>
        <v>0.64966910709179571</v>
      </c>
      <c r="E14">
        <f>Measurements!AX32</f>
        <v>111.09175902542208</v>
      </c>
      <c r="F14">
        <f>Measurements!AZ32</f>
        <v>6.0883612160990717E-2</v>
      </c>
    </row>
    <row r="17" spans="1:6">
      <c r="A17">
        <f>Measurements!H35</f>
        <v>-0.32305001461678684</v>
      </c>
      <c r="B17">
        <f>Measurements!K20</f>
        <v>5.232602933822891</v>
      </c>
      <c r="C17">
        <f>Measurements!BQ35</f>
        <v>1000.03771428571</v>
      </c>
      <c r="D17" t="e">
        <f>Measurements!AT35</f>
        <v>#DIV/0!</v>
      </c>
      <c r="F17">
        <f>Measurements!AZ35</f>
        <v>-3.7782545257580711E-4</v>
      </c>
    </row>
    <row r="18" spans="1:6">
      <c r="A18">
        <f>Measurements!H36</f>
        <v>2.4348656577993855</v>
      </c>
      <c r="B18">
        <f>Measurements!K21</f>
        <v>7.6329624018553073</v>
      </c>
      <c r="C18">
        <f>Measurements!BQ36</f>
        <v>999.98009523809503</v>
      </c>
      <c r="D18">
        <f>Measurements!AT36</f>
        <v>0.33963820410939105</v>
      </c>
      <c r="E18">
        <f>Measurements!AX36</f>
        <v>145.1911359017669</v>
      </c>
      <c r="F18">
        <f>Measurements!AZ36</f>
        <v>5.8891436257802561E-3</v>
      </c>
    </row>
    <row r="19" spans="1:6">
      <c r="A19">
        <f>Measurements!H37</f>
        <v>8.1968781835618518</v>
      </c>
      <c r="B19">
        <f>Measurements!K22</f>
        <v>12.240659797618997</v>
      </c>
      <c r="C19">
        <f>Measurements!BQ37</f>
        <v>1000.0131904761899</v>
      </c>
      <c r="D19" t="e">
        <f>Measurements!AT37</f>
        <v>#DIV/0!</v>
      </c>
      <c r="F19">
        <f>Measurements!AZ37</f>
        <v>9.5869400485780343E-3</v>
      </c>
    </row>
    <row r="20" spans="1:6">
      <c r="A20">
        <f>Measurements!H38</f>
        <v>13.747569307065001</v>
      </c>
      <c r="B20">
        <f>Measurements!K23</f>
        <v>19.766030596044057</v>
      </c>
      <c r="C20">
        <f>Measurements!BQ38</f>
        <v>1000.0263333333299</v>
      </c>
      <c r="D20">
        <f>Measurements!AT38</f>
        <v>0.445000373689873</v>
      </c>
      <c r="E20">
        <f>Measurements!AX38</f>
        <v>190.24100392530329</v>
      </c>
      <c r="F20">
        <f>Measurements!AZ38</f>
        <v>1.9119869652651181E-2</v>
      </c>
    </row>
    <row r="21" spans="1:6">
      <c r="A21">
        <f>Measurements!H39</f>
        <v>16.253853029055712</v>
      </c>
      <c r="B21">
        <f>Measurements!K24</f>
        <v>23.438181693039848</v>
      </c>
      <c r="C21">
        <f>Measurements!BQ39</f>
        <v>1000.04428571429</v>
      </c>
      <c r="D21" t="e">
        <f>Measurements!AT39</f>
        <v>#DIV/0!</v>
      </c>
      <c r="F21">
        <f>Measurements!AZ39</f>
        <v>1.9009658018993764E-2</v>
      </c>
    </row>
    <row r="22" spans="1:6">
      <c r="A22">
        <f>Measurements!H40</f>
        <v>19.185980149037707</v>
      </c>
      <c r="B22">
        <f>Measurements!K25</f>
        <v>27.516821974526806</v>
      </c>
      <c r="C22">
        <f>Measurements!BQ40</f>
        <v>999.99014285714304</v>
      </c>
      <c r="D22">
        <f>Measurements!AT40</f>
        <v>0.47423083283509948</v>
      </c>
      <c r="E22">
        <f>Measurements!AX40</f>
        <v>202.73019407798111</v>
      </c>
      <c r="F22">
        <f>Measurements!AZ40</f>
        <v>2.5481358466182082E-2</v>
      </c>
    </row>
    <row r="23" spans="1:6">
      <c r="A23">
        <f>Measurements!H41</f>
        <v>21.269184732717019</v>
      </c>
      <c r="B23">
        <f>Measurements!K26</f>
        <v>30.86556891731987</v>
      </c>
      <c r="C23">
        <f>Measurements!BQ41</f>
        <v>1000.03485714286</v>
      </c>
      <c r="D23" t="e">
        <f>Measurements!AT41</f>
        <v>#DIV/0!</v>
      </c>
      <c r="F23">
        <f>Measurements!AZ41</f>
        <v>2.4875535270736465E-2</v>
      </c>
    </row>
    <row r="24" spans="1:6">
      <c r="A24">
        <f>Measurements!H42</f>
        <v>23.310642564822675</v>
      </c>
      <c r="B24">
        <f>Measurements!K27</f>
        <v>35.831517559642563</v>
      </c>
      <c r="C24">
        <f>Measurements!BQ42</f>
        <v>999.99542857142796</v>
      </c>
      <c r="D24">
        <f>Measurements!AT42</f>
        <v>0.48439833483863592</v>
      </c>
      <c r="E24">
        <f>Measurements!AX42</f>
        <v>207.07791268246271</v>
      </c>
      <c r="F24">
        <f>Measurements!AZ42</f>
        <v>3.0305434402504782E-2</v>
      </c>
    </row>
    <row r="25" spans="1:6">
      <c r="A25">
        <f>Measurements!H43</f>
        <v>24.909912020266042</v>
      </c>
      <c r="B25">
        <f>Measurements!K28</f>
        <v>38.970046816176975</v>
      </c>
      <c r="C25">
        <f>Measurements!BQ43</f>
        <v>1000.00766666667</v>
      </c>
      <c r="D25" t="e">
        <f>Measurements!AT43</f>
        <v>#DIV/0!</v>
      </c>
      <c r="F25">
        <f>Measurements!AZ43</f>
        <v>2.9134375003643014E-2</v>
      </c>
    </row>
    <row r="26" spans="1:6">
      <c r="A26">
        <f>Measurements!H44</f>
        <v>25.889349757797731</v>
      </c>
      <c r="B26">
        <f>Measurements!K29</f>
        <v>44.477709102313305</v>
      </c>
      <c r="C26">
        <f>Measurements!BQ44</f>
        <v>1000.00061904762</v>
      </c>
      <c r="D26">
        <f>Measurements!AT44</f>
        <v>0.48793974711423727</v>
      </c>
      <c r="E26">
        <f>Measurements!AX44</f>
        <v>208.59304155338268</v>
      </c>
      <c r="F26">
        <f>Measurements!AZ44</f>
        <v>3.3321310311879911E-2</v>
      </c>
    </row>
    <row r="27" spans="1:6">
      <c r="A27">
        <f>Measurements!H45</f>
        <v>27.075148005046987</v>
      </c>
      <c r="B27">
        <f>Measurements!K30</f>
        <v>51.97810658358398</v>
      </c>
      <c r="C27">
        <f>Measurements!BQ45</f>
        <v>1000.02580952381</v>
      </c>
      <c r="D27" t="e">
        <f>Measurements!AT45</f>
        <v>#DIV/0!</v>
      </c>
      <c r="E27" t="e">
        <f>Measurements!AX45</f>
        <v>#DIV/0!</v>
      </c>
      <c r="F27">
        <f>Measurements!AZ45</f>
        <v>3.1666236209486873E-2</v>
      </c>
    </row>
    <row r="28" spans="1:6">
      <c r="A28">
        <f>Measurements!H46</f>
        <v>26.526020438754212</v>
      </c>
      <c r="B28">
        <f>Measurements!K31</f>
        <v>60.647707018125985</v>
      </c>
      <c r="C28">
        <f>Measurements!BQ46</f>
        <v>1000.03019047619</v>
      </c>
      <c r="D28">
        <f>Measurements!AT46</f>
        <v>0.46725126235403425</v>
      </c>
      <c r="E28">
        <f>Measurements!AX46</f>
        <v>199.75448353260268</v>
      </c>
      <c r="F28">
        <f>Measurements!AZ46</f>
        <v>3.4064983470744714E-2</v>
      </c>
    </row>
    <row r="29" spans="1:6">
      <c r="A29">
        <f>Measurements!H47</f>
        <v>26.312994606946109</v>
      </c>
      <c r="B29">
        <f>Measurements!K32</f>
        <v>75.89110297396644</v>
      </c>
      <c r="C29">
        <f>Measurements!BQ47</f>
        <v>999.99800000000005</v>
      </c>
      <c r="D29" t="e">
        <f>Measurements!AT47</f>
        <v>#DIV/0!</v>
      </c>
      <c r="E29" t="e">
        <f>Measurements!AX47</f>
        <v>#DIV/0!</v>
      </c>
      <c r="F29">
        <f>Measurements!AZ47</f>
        <v>3.0775738839022234E-2</v>
      </c>
    </row>
    <row r="33" spans="1:6">
      <c r="A33">
        <f>Measurements!H50</f>
        <v>-1.1263541498661374</v>
      </c>
      <c r="B33">
        <f>Measurements!K50</f>
        <v>7.0858675775177362</v>
      </c>
      <c r="C33">
        <f>Measurements!BQ50</f>
        <v>100.000757142857</v>
      </c>
      <c r="D33" t="e">
        <f>Measurements!AT50</f>
        <v>#DIV/0!</v>
      </c>
      <c r="E33" t="e">
        <f>Measurements!AX50</f>
        <v>#DIV/0!</v>
      </c>
      <c r="F33">
        <f>Measurements!AZ50</f>
        <v>-1.3174786368688171E-2</v>
      </c>
    </row>
    <row r="34" spans="1:6">
      <c r="A34">
        <f>Measurements!H51</f>
        <v>-0.18586181037295019</v>
      </c>
      <c r="B34">
        <f>Measurements!K51</f>
        <v>9.990890330596006</v>
      </c>
      <c r="C34">
        <f>Measurements!BQ51</f>
        <v>100.00009047619</v>
      </c>
      <c r="D34">
        <f>Measurements!AT51</f>
        <v>0.65273559197201259</v>
      </c>
      <c r="E34">
        <f>Measurements!AX51</f>
        <v>27.90226903275887</v>
      </c>
      <c r="F34">
        <f>Measurements!AZ51</f>
        <v>2.824015467771775E-2</v>
      </c>
    </row>
    <row r="35" spans="1:6">
      <c r="A35">
        <f>Measurements!H52</f>
        <v>1.1760963118666083</v>
      </c>
      <c r="B35">
        <f>Measurements!K52</f>
        <v>17.368652204974577</v>
      </c>
      <c r="C35">
        <f>Measurements!BQ52</f>
        <v>100.0205</v>
      </c>
      <c r="D35" t="e">
        <f>Measurements!AT52</f>
        <v>#DIV/0!</v>
      </c>
      <c r="E35" t="e">
        <f>Measurements!AX52</f>
        <v>#DIV/0!</v>
      </c>
      <c r="F35">
        <f>Measurements!AZ52</f>
        <v>1.375379239580175E-2</v>
      </c>
    </row>
    <row r="36" spans="1:6">
      <c r="A36">
        <f>Measurements!H53</f>
        <v>2.082172740933534</v>
      </c>
      <c r="B36">
        <f>Measurements!K53</f>
        <v>24.85301338103541</v>
      </c>
      <c r="C36">
        <f>Measurements!BQ53</f>
        <v>99.956714285714298</v>
      </c>
      <c r="D36">
        <f>Measurements!AT53</f>
        <v>0.67647331738529437</v>
      </c>
      <c r="E36">
        <f>Measurements!AX53</f>
        <v>28.904339320397831</v>
      </c>
      <c r="F36">
        <f>Measurements!AZ53</f>
        <v>5.4792892211118244E-2</v>
      </c>
    </row>
    <row r="37" spans="1:6">
      <c r="A37">
        <f>Measurements!H54</f>
        <v>2.2429883610051071</v>
      </c>
      <c r="B37">
        <f>Measurements!K54</f>
        <v>30.101453549794737</v>
      </c>
      <c r="C37">
        <f>Measurements!BQ54</f>
        <v>99.999728571428605</v>
      </c>
      <c r="D37" t="e">
        <f>Measurements!AT54</f>
        <v>#DIV/0!</v>
      </c>
      <c r="E37" t="e">
        <f>Measurements!AX54</f>
        <v>#DIV/0!</v>
      </c>
      <c r="F37">
        <f>Measurements!AZ54</f>
        <v>2.6235968102391309E-2</v>
      </c>
    </row>
    <row r="38" spans="1:6">
      <c r="A38">
        <f>Measurements!H55</f>
        <v>2.5744731990634619</v>
      </c>
      <c r="B38">
        <f>Measurements!K55</f>
        <v>34.008992087255642</v>
      </c>
      <c r="C38">
        <f>Measurements!BQ55</f>
        <v>99.996223809523798</v>
      </c>
      <c r="D38">
        <f>Measurements!AT55</f>
        <v>0.68691674295868022</v>
      </c>
      <c r="E38">
        <f>Measurements!AX55</f>
        <v>29.3618173177932</v>
      </c>
      <c r="F38">
        <f>Measurements!AZ55</f>
        <v>6.0530555155157366E-2</v>
      </c>
    </row>
    <row r="39" spans="1:6">
      <c r="A39">
        <f>Measurements!H56</f>
        <v>2.6652184306969375</v>
      </c>
      <c r="B39">
        <f>Measurements!K56</f>
        <v>38.522771438675399</v>
      </c>
      <c r="C39">
        <f>Measurements!BQ56</f>
        <v>99.998695238095195</v>
      </c>
      <c r="D39" t="e">
        <f>Measurements!AT56</f>
        <v>#DIV/0!</v>
      </c>
      <c r="E39" t="e">
        <f>Measurements!AX56</f>
        <v>#DIV/0!</v>
      </c>
      <c r="F39">
        <f>Measurements!AZ56</f>
        <v>3.1175528791200818E-2</v>
      </c>
    </row>
    <row r="40" spans="1:6">
      <c r="A40">
        <f>Measurements!H57</f>
        <v>2.8960495971213081</v>
      </c>
      <c r="B40">
        <f>Measurements!K57</f>
        <v>42.693496393118551</v>
      </c>
      <c r="C40">
        <f>Measurements!BQ57</f>
        <v>100.008328571429</v>
      </c>
      <c r="D40">
        <f>Measurements!AT57</f>
        <v>0.68710620850143256</v>
      </c>
      <c r="E40">
        <f>Measurements!AX57</f>
        <v>29.373459174376826</v>
      </c>
      <c r="F40">
        <f>Measurements!AZ57</f>
        <v>6.4284423328118595E-2</v>
      </c>
    </row>
    <row r="41" spans="1:6">
      <c r="A41">
        <f>Measurements!H58</f>
        <v>2.8523318918124083</v>
      </c>
      <c r="B41">
        <f>Measurements!K58</f>
        <v>47.74589216102197</v>
      </c>
      <c r="C41">
        <f>Measurements!BQ58</f>
        <v>99.9633238095238</v>
      </c>
      <c r="D41" t="e">
        <f>Measurements!AT58</f>
        <v>#DIV/0!</v>
      </c>
      <c r="E41" t="e">
        <f>Measurements!AX58</f>
        <v>#DIV/0!</v>
      </c>
      <c r="F41">
        <f>Measurements!AZ58</f>
        <v>3.3375845055018005E-2</v>
      </c>
    </row>
    <row r="42" spans="1:6">
      <c r="A42">
        <f>Measurements!H59</f>
        <v>3.0848918516039534</v>
      </c>
      <c r="B42">
        <f>Measurements!K59</f>
        <v>51.789104803351314</v>
      </c>
      <c r="C42">
        <f>Measurements!BQ59</f>
        <v>100.008180952381</v>
      </c>
      <c r="D42">
        <f>Measurements!AT59</f>
        <v>0.68619965619219436</v>
      </c>
      <c r="E42">
        <f>Measurements!AX59</f>
        <v>29.334487212533055</v>
      </c>
      <c r="F42">
        <f>Measurements!AZ59</f>
        <v>6.649362210470619E-2</v>
      </c>
    </row>
    <row r="43" spans="1:6">
      <c r="A43">
        <f>Measurements!H60</f>
        <v>3.2475428038838872</v>
      </c>
      <c r="B43">
        <f>Measurements!K60</f>
        <v>60.569543848877416</v>
      </c>
      <c r="C43">
        <f>Measurements!BQ60</f>
        <v>99.997180952380901</v>
      </c>
      <c r="D43" t="e">
        <f>Measurements!AT60</f>
        <v>#DIV/0!</v>
      </c>
      <c r="E43" t="e">
        <f>Measurements!AX60</f>
        <v>#DIV/0!</v>
      </c>
      <c r="F43">
        <f>Measurements!AZ60</f>
        <v>3.7987981746472901E-2</v>
      </c>
    </row>
    <row r="44" spans="1:6">
      <c r="A44">
        <f>Measurements!H61</f>
        <v>3.3284692187276281</v>
      </c>
      <c r="B44">
        <f>Measurements!K61</f>
        <v>69.602132025808615</v>
      </c>
      <c r="C44">
        <f>Measurements!BQ61</f>
        <v>99.984366666666702</v>
      </c>
      <c r="D44">
        <f>Measurements!AT61</f>
        <v>0.68688554923990552</v>
      </c>
      <c r="E44">
        <f>Measurements!AX61</f>
        <v>29.356673397072765</v>
      </c>
      <c r="F44">
        <f>Measurements!AZ61</f>
        <v>6.9359387263059596E-2</v>
      </c>
    </row>
    <row r="45" spans="1:6">
      <c r="A45">
        <f>Measurements!H62</f>
        <v>3.7701142325818502</v>
      </c>
      <c r="B45">
        <f>Measurements!K62</f>
        <v>87.687451708426494</v>
      </c>
      <c r="C45">
        <f>Measurements!BQ62</f>
        <v>100.008419047619</v>
      </c>
      <c r="D45" t="e">
        <f>Measurements!AT62</f>
        <v>#DIV/0!</v>
      </c>
      <c r="E45" t="e">
        <f>Measurements!AX62</f>
        <v>#DIV/0!</v>
      </c>
      <c r="F45">
        <f>Measurements!AZ62</f>
        <v>4.4095916869876135E-2</v>
      </c>
    </row>
    <row r="49" spans="1:6">
      <c r="A49">
        <f>Measurements!H65</f>
        <v>-0.67059329929979616</v>
      </c>
      <c r="B49">
        <f>Measurements!K65</f>
        <v>6.5095518564003934</v>
      </c>
      <c r="C49">
        <f>Measurements!BQ65</f>
        <v>200.00561904761901</v>
      </c>
      <c r="D49" t="e">
        <f>Measurements!AT65</f>
        <v>#DIV/0!</v>
      </c>
      <c r="E49" t="e">
        <f>Measurements!AX65</f>
        <v>#DIV/0!</v>
      </c>
      <c r="F49">
        <f>Measurements!AZ65</f>
        <v>-3.9216330194403954E-3</v>
      </c>
    </row>
    <row r="50" spans="1:6">
      <c r="A50">
        <f>Measurements!H66</f>
        <v>0.51483920005045058</v>
      </c>
      <c r="B50">
        <f>Measurements!K66</f>
        <v>8.4640541493719059</v>
      </c>
      <c r="C50">
        <f>Measurements!BQ66</f>
        <v>199.99380952381</v>
      </c>
      <c r="D50">
        <f>Measurements!AT66</f>
        <v>0.58057382420803627</v>
      </c>
      <c r="E50">
        <f>Measurements!AX66</f>
        <v>49.635626403130274</v>
      </c>
      <c r="F50">
        <f>Measurements!AZ66</f>
        <v>1.8217903084350912E-2</v>
      </c>
    </row>
    <row r="51" spans="1:6">
      <c r="A51">
        <f>Measurements!H67</f>
        <v>2.7174911563073523</v>
      </c>
      <c r="B51">
        <f>Measurements!K67</f>
        <v>13.199539043201796</v>
      </c>
      <c r="C51">
        <f>Measurements!BQ67</f>
        <v>200.00004761904799</v>
      </c>
      <c r="D51" t="e">
        <f>Measurements!AT67</f>
        <v>#DIV/0!</v>
      </c>
      <c r="E51" t="e">
        <f>Measurements!AX67</f>
        <v>#DIV/0!</v>
      </c>
      <c r="F51">
        <f>Measurements!AZ67</f>
        <v>1.5892360727688314E-2</v>
      </c>
    </row>
    <row r="52" spans="1:6">
      <c r="A52">
        <f>Measurements!H68</f>
        <v>4.459164964182353</v>
      </c>
      <c r="B52">
        <f>Measurements!K68</f>
        <v>20.031242463343833</v>
      </c>
      <c r="C52">
        <f>Measurements!BQ68</f>
        <v>199.997095238095</v>
      </c>
      <c r="D52">
        <f>Measurements!AT68</f>
        <v>0.64652831596987848</v>
      </c>
      <c r="E52">
        <f>Measurements!AX68</f>
        <v>55.275290252242108</v>
      </c>
      <c r="F52">
        <f>Measurements!AZ68</f>
        <v>4.1285026270050297E-2</v>
      </c>
    </row>
    <row r="53" spans="1:6">
      <c r="A53">
        <f>Measurements!H69</f>
        <v>5.0490541646123139</v>
      </c>
      <c r="B53">
        <f>Measurements!K69</f>
        <v>23.388238197110361</v>
      </c>
      <c r="C53">
        <f>Measurements!BQ69</f>
        <v>200.00090476190499</v>
      </c>
      <c r="D53" t="e">
        <f>Measurements!AT69</f>
        <v>#DIV/0!</v>
      </c>
      <c r="E53" t="e">
        <f>Measurements!AX69</f>
        <v>#DIV/0!</v>
      </c>
      <c r="F53">
        <f>Measurements!AZ69</f>
        <v>2.9527553408420896E-2</v>
      </c>
    </row>
    <row r="54" spans="1:6">
      <c r="A54">
        <f>Measurements!H70</f>
        <v>5.7401125726752973</v>
      </c>
      <c r="B54">
        <f>Measurements!K70</f>
        <v>28.186489959467682</v>
      </c>
      <c r="C54">
        <f>Measurements!BQ70</f>
        <v>199.99461904761901</v>
      </c>
      <c r="D54">
        <f>Measurements!AT70</f>
        <v>0.65018693356943436</v>
      </c>
      <c r="E54">
        <f>Measurements!AX70</f>
        <v>55.58750895263718</v>
      </c>
      <c r="F54">
        <f>Measurements!AZ70</f>
        <v>4.8776844485474459E-2</v>
      </c>
    </row>
    <row r="55" spans="1:6">
      <c r="A55">
        <f>Measurements!H71</f>
        <v>6.139196361694216</v>
      </c>
      <c r="B55">
        <f>Measurements!K71</f>
        <v>33.093898896712055</v>
      </c>
      <c r="C55">
        <f>Measurements!BQ71</f>
        <v>199.99804761904801</v>
      </c>
      <c r="D55" t="e">
        <f>Measurements!AT71</f>
        <v>#DIV/0!</v>
      </c>
      <c r="E55" t="e">
        <f>Measurements!AX71</f>
        <v>#DIV/0!</v>
      </c>
      <c r="F55">
        <f>Measurements!AZ71</f>
        <v>3.5903385216230092E-2</v>
      </c>
    </row>
    <row r="56" spans="1:6">
      <c r="A56">
        <f>Measurements!H72</f>
        <v>6.5823637739954339</v>
      </c>
      <c r="B56">
        <f>Measurements!K72</f>
        <v>37.953651927476209</v>
      </c>
      <c r="C56">
        <f>Measurements!BQ72</f>
        <v>200.004619047619</v>
      </c>
      <c r="D56">
        <f>Measurements!AT72</f>
        <v>0.641387266827534</v>
      </c>
      <c r="E56">
        <f>Measurements!AX72</f>
        <v>54.837928682963678</v>
      </c>
      <c r="F56">
        <f>Measurements!AZ72</f>
        <v>5.3699910509843213E-2</v>
      </c>
    </row>
    <row r="57" spans="1:6">
      <c r="A57">
        <f>Measurements!H73</f>
        <v>6.8633965834841639</v>
      </c>
      <c r="B57">
        <f>Measurements!K73</f>
        <v>43.005563161625261</v>
      </c>
      <c r="C57">
        <f>Measurements!BQ73</f>
        <v>200.00147619047601</v>
      </c>
      <c r="D57" t="e">
        <f>Measurements!AT73</f>
        <v>#DIV/0!</v>
      </c>
      <c r="E57" t="e">
        <f>Measurements!AX73</f>
        <v>#DIV/0!</v>
      </c>
      <c r="F57">
        <f>Measurements!AZ73</f>
        <v>4.0137977660107758E-2</v>
      </c>
    </row>
    <row r="58" spans="1:6">
      <c r="A58">
        <f>Measurements!H74</f>
        <v>7.2151271039027867</v>
      </c>
      <c r="B58">
        <f>Measurements!K74</f>
        <v>46.36137350299969</v>
      </c>
      <c r="C58">
        <f>Measurements!BQ74</f>
        <v>200.004619047619</v>
      </c>
      <c r="D58">
        <f>Measurements!AT74</f>
        <v>0.63717736601245045</v>
      </c>
      <c r="E58">
        <f>Measurements!AX74</f>
        <v>54.478038979069687</v>
      </c>
      <c r="F58">
        <f>Measurements!AZ74</f>
        <v>5.7400271780420974E-2</v>
      </c>
    </row>
    <row r="59" spans="1:6">
      <c r="A59">
        <f>Measurements!H75</f>
        <v>7.5162428951700653</v>
      </c>
      <c r="B59">
        <f>Measurements!K75</f>
        <v>56.338202286674871</v>
      </c>
      <c r="C59">
        <f>Measurements!BQ75</f>
        <v>200.005476190476</v>
      </c>
      <c r="D59" t="e">
        <f>Measurements!AT75</f>
        <v>#DIV/0!</v>
      </c>
      <c r="E59" t="e">
        <f>Measurements!AX75</f>
        <v>#DIV/0!</v>
      </c>
      <c r="F59">
        <f>Measurements!AZ75</f>
        <v>4.3954990081663453E-2</v>
      </c>
    </row>
    <row r="60" spans="1:6">
      <c r="A60">
        <f>Measurements!H76</f>
        <v>7.9471921697610481</v>
      </c>
      <c r="B60">
        <f>Measurements!K76</f>
        <v>64.51388859661887</v>
      </c>
      <c r="C60">
        <f>Measurements!BQ76</f>
        <v>199.99904761904801</v>
      </c>
      <c r="D60">
        <f>Measurements!AT76</f>
        <v>0.63987780246466253</v>
      </c>
      <c r="E60">
        <f>Measurements!AX76</f>
        <v>54.707397318533523</v>
      </c>
      <c r="F60">
        <f>Measurements!AZ76</f>
        <v>6.1683124113940127E-2</v>
      </c>
    </row>
    <row r="61" spans="1:6">
      <c r="A61">
        <f>Measurements!H77</f>
        <v>8.4297933086115489</v>
      </c>
      <c r="B61">
        <f>Measurements!K77</f>
        <v>83.19991997778402</v>
      </c>
      <c r="C61">
        <f>Measurements!BQ77</f>
        <v>199.999666666667</v>
      </c>
      <c r="D61" t="e">
        <f>Measurements!AT77</f>
        <v>#DIV/0!</v>
      </c>
      <c r="E61" t="e">
        <f>Measurements!AX77</f>
        <v>#DIV/0!</v>
      </c>
      <c r="F61">
        <f>Measurements!AZ77</f>
        <v>4.9298869250039207E-2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/>
  </sheetViews>
  <sheetFormatPr baseColWidth="10" defaultColWidth="8.83203125"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  <row r="15" spans="1:2">
      <c r="A15" t="s">
        <v>249</v>
      </c>
      <c r="B15" t="s">
        <v>250</v>
      </c>
    </row>
    <row r="16" spans="1:2">
      <c r="A16" t="s">
        <v>308</v>
      </c>
      <c r="B16" t="s">
        <v>309</v>
      </c>
    </row>
    <row r="17" spans="1:2">
      <c r="A17" t="s">
        <v>363</v>
      </c>
      <c r="B17" t="s">
        <v>364</v>
      </c>
    </row>
    <row r="18" spans="1:2">
      <c r="A18" t="s">
        <v>418</v>
      </c>
      <c r="B18" t="s">
        <v>419</v>
      </c>
    </row>
    <row r="19" spans="1:2">
      <c r="A19" t="s">
        <v>473</v>
      </c>
      <c r="B19" t="s">
        <v>419</v>
      </c>
    </row>
    <row r="20" spans="1:2">
      <c r="A20" t="s">
        <v>474</v>
      </c>
      <c r="B20" t="s">
        <v>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Measurements</vt:lpstr>
      <vt:lpstr>Light response</vt:lpstr>
      <vt:lpstr>CO2 responses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2019-10-23T15:04:45Z</dcterms:created>
  <dcterms:modified xsi:type="dcterms:W3CDTF">2020-03-26T20:57:39Z</dcterms:modified>
</cp:coreProperties>
</file>