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Sciebo\Skriptsprachen\Übungen\ss_2020\Dokumente\"/>
    </mc:Choice>
  </mc:AlternateContent>
  <xr:revisionPtr revIDLastSave="0" documentId="13_ncr:1_{7CC6EA6F-DB5E-450D-A360-9E4E42966CD3}" xr6:coauthVersionLast="45" xr6:coauthVersionMax="45" xr10:uidLastSave="{00000000-0000-0000-0000-000000000000}"/>
  <bookViews>
    <workbookView xWindow="-120" yWindow="-120" windowWidth="29040" windowHeight="15990" xr2:uid="{5D993820-8F85-429F-BCA4-5D3A9DC7A4D6}"/>
  </bookViews>
  <sheets>
    <sheet name="Daten - Auswertung" sheetId="4" r:id="rId1"/>
    <sheet name="Daten - Roh " sheetId="3" r:id="rId2"/>
    <sheet name="Laufzeit_und_Begriffe" sheetId="1" r:id="rId3"/>
    <sheet name="Daten - in einer Tabel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C12" i="1" s="1"/>
  <c r="G12" i="1" s="1"/>
  <c r="B13" i="1"/>
  <c r="D13" i="1" s="1"/>
  <c r="B14" i="1"/>
  <c r="C14" i="1" s="1"/>
  <c r="G14" i="1" s="1"/>
  <c r="B15" i="1"/>
  <c r="D15" i="1" s="1"/>
  <c r="B10" i="1"/>
  <c r="C10" i="1" s="1"/>
  <c r="B11" i="1"/>
  <c r="D11" i="1" s="1"/>
  <c r="B5" i="1"/>
  <c r="D5" i="1" s="1"/>
  <c r="B7" i="1"/>
  <c r="F7" i="1" s="1"/>
  <c r="B8" i="1"/>
  <c r="D8" i="1" s="1"/>
  <c r="B9" i="1"/>
  <c r="C9" i="1" s="1"/>
  <c r="G9" i="1" s="1"/>
  <c r="B6" i="1"/>
  <c r="D6" i="1" s="1"/>
  <c r="C35" i="3"/>
  <c r="B35" i="3"/>
  <c r="C34" i="3"/>
  <c r="B34" i="3"/>
  <c r="C33" i="3"/>
  <c r="B33" i="3"/>
  <c r="AF38" i="2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B18" i="4"/>
  <c r="G14" i="4"/>
  <c r="O14" i="4"/>
  <c r="W14" i="4"/>
  <c r="AE14" i="4"/>
  <c r="I15" i="4"/>
  <c r="Q15" i="4"/>
  <c r="Y15" i="4"/>
  <c r="D13" i="4"/>
  <c r="E13" i="4"/>
  <c r="L13" i="4"/>
  <c r="M13" i="4"/>
  <c r="T13" i="4"/>
  <c r="U13" i="4"/>
  <c r="AB13" i="4"/>
  <c r="AC13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E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B8" i="4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E23" i="3"/>
  <c r="AD23" i="3"/>
  <c r="AC23" i="3"/>
  <c r="AB23" i="3"/>
  <c r="AA23" i="3"/>
  <c r="Z23" i="3"/>
  <c r="Y23" i="3"/>
  <c r="X23" i="3"/>
  <c r="X13" i="4" s="1"/>
  <c r="W23" i="3"/>
  <c r="V23" i="3"/>
  <c r="U23" i="3"/>
  <c r="T23" i="3"/>
  <c r="S23" i="3"/>
  <c r="R23" i="3"/>
  <c r="Q23" i="3"/>
  <c r="P23" i="3"/>
  <c r="P13" i="4" s="1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E15" i="3"/>
  <c r="AD15" i="3"/>
  <c r="AC15" i="3"/>
  <c r="AB15" i="3"/>
  <c r="AA15" i="3"/>
  <c r="AA15" i="4" s="1"/>
  <c r="Z15" i="3"/>
  <c r="Z15" i="4" s="1"/>
  <c r="Y15" i="3"/>
  <c r="X15" i="3"/>
  <c r="W15" i="3"/>
  <c r="V15" i="3"/>
  <c r="U15" i="3"/>
  <c r="T15" i="3"/>
  <c r="S15" i="3"/>
  <c r="S15" i="4" s="1"/>
  <c r="R15" i="3"/>
  <c r="R15" i="4" s="1"/>
  <c r="Q15" i="3"/>
  <c r="P15" i="3"/>
  <c r="O15" i="3"/>
  <c r="N15" i="3"/>
  <c r="M15" i="3"/>
  <c r="L15" i="3"/>
  <c r="K15" i="3"/>
  <c r="K15" i="4" s="1"/>
  <c r="J15" i="3"/>
  <c r="J15" i="4" s="1"/>
  <c r="I15" i="3"/>
  <c r="H15" i="3"/>
  <c r="G15" i="3"/>
  <c r="F15" i="3"/>
  <c r="E15" i="3"/>
  <c r="D15" i="3"/>
  <c r="C15" i="3"/>
  <c r="C15" i="4" s="1"/>
  <c r="B15" i="3"/>
  <c r="B15" i="4" s="1"/>
  <c r="AE14" i="3"/>
  <c r="AD14" i="3"/>
  <c r="AC14" i="3"/>
  <c r="AB14" i="3"/>
  <c r="AA14" i="3"/>
  <c r="Z14" i="3"/>
  <c r="Y14" i="3"/>
  <c r="Y14" i="4" s="1"/>
  <c r="X14" i="3"/>
  <c r="X14" i="4" s="1"/>
  <c r="W14" i="3"/>
  <c r="V14" i="3"/>
  <c r="U14" i="3"/>
  <c r="T14" i="3"/>
  <c r="S14" i="3"/>
  <c r="R14" i="3"/>
  <c r="Q14" i="3"/>
  <c r="Q14" i="4" s="1"/>
  <c r="P14" i="3"/>
  <c r="P14" i="4" s="1"/>
  <c r="O14" i="3"/>
  <c r="N14" i="3"/>
  <c r="M14" i="3"/>
  <c r="L14" i="3"/>
  <c r="K14" i="3"/>
  <c r="J14" i="3"/>
  <c r="I14" i="3"/>
  <c r="I14" i="4" s="1"/>
  <c r="H14" i="3"/>
  <c r="H14" i="4" s="1"/>
  <c r="G14" i="3"/>
  <c r="F14" i="3"/>
  <c r="E14" i="3"/>
  <c r="D14" i="3"/>
  <c r="C14" i="3"/>
  <c r="B14" i="3"/>
  <c r="AE13" i="3"/>
  <c r="AD13" i="3"/>
  <c r="AD13" i="4" s="1"/>
  <c r="AC13" i="3"/>
  <c r="AB13" i="3"/>
  <c r="AA13" i="3"/>
  <c r="Z13" i="3"/>
  <c r="Y13" i="3"/>
  <c r="X13" i="3"/>
  <c r="W13" i="3"/>
  <c r="V13" i="3"/>
  <c r="V13" i="4" s="1"/>
  <c r="U13" i="3"/>
  <c r="T13" i="3"/>
  <c r="S13" i="3"/>
  <c r="R13" i="3"/>
  <c r="Q13" i="3"/>
  <c r="P13" i="3"/>
  <c r="O13" i="3"/>
  <c r="N13" i="3"/>
  <c r="N13" i="4" s="1"/>
  <c r="M13" i="3"/>
  <c r="L13" i="3"/>
  <c r="K13" i="3"/>
  <c r="J13" i="3"/>
  <c r="I13" i="3"/>
  <c r="H13" i="3"/>
  <c r="G13" i="3"/>
  <c r="F13" i="3"/>
  <c r="F13" i="4" s="1"/>
  <c r="E13" i="3"/>
  <c r="D13" i="3"/>
  <c r="C13" i="3"/>
  <c r="B13" i="3"/>
  <c r="B38" i="2"/>
  <c r="F14" i="1" l="1"/>
  <c r="F6" i="1"/>
  <c r="C15" i="1"/>
  <c r="G15" i="1" s="1"/>
  <c r="F13" i="1"/>
  <c r="F12" i="1"/>
  <c r="F11" i="1"/>
  <c r="F10" i="1"/>
  <c r="F9" i="1"/>
  <c r="C11" i="1"/>
  <c r="G11" i="1" s="1"/>
  <c r="F5" i="1"/>
  <c r="F8" i="1"/>
  <c r="F15" i="1"/>
  <c r="D14" i="1"/>
  <c r="C5" i="1"/>
  <c r="E5" i="1" s="1"/>
  <c r="E14" i="1"/>
  <c r="C13" i="1"/>
  <c r="G13" i="1" s="1"/>
  <c r="E12" i="1"/>
  <c r="D12" i="1"/>
  <c r="E10" i="1"/>
  <c r="G10" i="1"/>
  <c r="D10" i="1"/>
  <c r="C6" i="1"/>
  <c r="G6" i="1" s="1"/>
  <c r="C8" i="1"/>
  <c r="E8" i="1" s="1"/>
  <c r="D9" i="1"/>
  <c r="C7" i="1"/>
  <c r="G7" i="1" s="1"/>
  <c r="D7" i="1"/>
  <c r="E9" i="1"/>
  <c r="AG24" i="3"/>
  <c r="AA13" i="4"/>
  <c r="S13" i="4"/>
  <c r="K13" i="4"/>
  <c r="C13" i="4"/>
  <c r="X15" i="4"/>
  <c r="P15" i="4"/>
  <c r="H15" i="4"/>
  <c r="AD14" i="4"/>
  <c r="V14" i="4"/>
  <c r="N14" i="4"/>
  <c r="F14" i="4"/>
  <c r="R13" i="4"/>
  <c r="AE15" i="4"/>
  <c r="O15" i="4"/>
  <c r="AC14" i="4"/>
  <c r="M14" i="4"/>
  <c r="Z13" i="4"/>
  <c r="J13" i="4"/>
  <c r="W15" i="4"/>
  <c r="G15" i="4"/>
  <c r="U14" i="4"/>
  <c r="E14" i="4"/>
  <c r="Y13" i="4"/>
  <c r="Q13" i="4"/>
  <c r="I13" i="4"/>
  <c r="AD15" i="4"/>
  <c r="V15" i="4"/>
  <c r="N15" i="4"/>
  <c r="F15" i="4"/>
  <c r="AB14" i="4"/>
  <c r="T14" i="4"/>
  <c r="L14" i="4"/>
  <c r="D14" i="4"/>
  <c r="H13" i="4"/>
  <c r="AC15" i="4"/>
  <c r="U15" i="4"/>
  <c r="M15" i="4"/>
  <c r="E15" i="4"/>
  <c r="AA14" i="4"/>
  <c r="S14" i="4"/>
  <c r="K14" i="4"/>
  <c r="C14" i="4"/>
  <c r="AE13" i="4"/>
  <c r="W13" i="4"/>
  <c r="O13" i="4"/>
  <c r="G13" i="4"/>
  <c r="AB15" i="4"/>
  <c r="T15" i="4"/>
  <c r="L15" i="4"/>
  <c r="D15" i="4"/>
  <c r="Z14" i="4"/>
  <c r="R14" i="4"/>
  <c r="J14" i="4"/>
  <c r="B14" i="4"/>
  <c r="B13" i="4"/>
  <c r="AF13" i="4" s="1"/>
  <c r="AH13" i="4" s="1"/>
  <c r="AF25" i="3"/>
  <c r="AG19" i="4"/>
  <c r="AF18" i="4"/>
  <c r="AH18" i="4" s="1"/>
  <c r="AF9" i="4"/>
  <c r="AH9" i="4" s="1"/>
  <c r="AF20" i="4"/>
  <c r="AH20" i="4" s="1"/>
  <c r="AG11" i="4"/>
  <c r="AF19" i="4"/>
  <c r="AH19" i="4" s="1"/>
  <c r="AG8" i="4"/>
  <c r="AF8" i="4"/>
  <c r="AH8" i="4" s="1"/>
  <c r="AG18" i="4"/>
  <c r="AG9" i="4"/>
  <c r="AF10" i="4"/>
  <c r="AH10" i="4" s="1"/>
  <c r="AG20" i="4"/>
  <c r="AF21" i="4"/>
  <c r="AH21" i="4" s="1"/>
  <c r="AG10" i="4"/>
  <c r="AF11" i="4"/>
  <c r="AH11" i="4" s="1"/>
  <c r="AG21" i="4"/>
  <c r="AG15" i="3"/>
  <c r="AG25" i="3"/>
  <c r="AH25" i="3"/>
  <c r="AF14" i="3"/>
  <c r="AH14" i="3" s="1"/>
  <c r="AF24" i="3"/>
  <c r="AH24" i="3" s="1"/>
  <c r="AG14" i="3"/>
  <c r="AF15" i="3"/>
  <c r="AH15" i="3" s="1"/>
  <c r="S45" i="2"/>
  <c r="Y44" i="2"/>
  <c r="P44" i="2"/>
  <c r="H44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C38" i="2"/>
  <c r="D38" i="2"/>
  <c r="E38" i="2"/>
  <c r="F38" i="2"/>
  <c r="G38" i="2"/>
  <c r="AG38" i="2" s="1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O44" i="2" s="1"/>
  <c r="P24" i="2"/>
  <c r="Q24" i="2"/>
  <c r="R24" i="2"/>
  <c r="S24" i="2"/>
  <c r="T24" i="2"/>
  <c r="U24" i="2"/>
  <c r="V24" i="2"/>
  <c r="W24" i="2"/>
  <c r="W44" i="2" s="1"/>
  <c r="X24" i="2"/>
  <c r="Y24" i="2"/>
  <c r="Z24" i="2"/>
  <c r="AA24" i="2"/>
  <c r="AB24" i="2"/>
  <c r="AC24" i="2"/>
  <c r="AD24" i="2"/>
  <c r="AE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B25" i="2"/>
  <c r="B23" i="2"/>
  <c r="B28" i="2"/>
  <c r="B24" i="2"/>
  <c r="L13" i="2"/>
  <c r="M13" i="2"/>
  <c r="N13" i="2"/>
  <c r="O13" i="2"/>
  <c r="O33" i="2" s="1"/>
  <c r="P13" i="2"/>
  <c r="Q13" i="2"/>
  <c r="R13" i="2"/>
  <c r="S13" i="2"/>
  <c r="T13" i="2"/>
  <c r="U13" i="2"/>
  <c r="V13" i="2"/>
  <c r="W13" i="2"/>
  <c r="W33" i="2" s="1"/>
  <c r="X13" i="2"/>
  <c r="Y13" i="2"/>
  <c r="Z13" i="2"/>
  <c r="AA13" i="2"/>
  <c r="AB13" i="2"/>
  <c r="AC13" i="2"/>
  <c r="AC33" i="2" s="1"/>
  <c r="AD13" i="2"/>
  <c r="AE13" i="2"/>
  <c r="AE33" i="2" s="1"/>
  <c r="L14" i="2"/>
  <c r="L44" i="2" s="1"/>
  <c r="M14" i="2"/>
  <c r="N14" i="2"/>
  <c r="O14" i="2"/>
  <c r="P14" i="2"/>
  <c r="P34" i="2" s="1"/>
  <c r="Q14" i="2"/>
  <c r="R14" i="2"/>
  <c r="R34" i="2" s="1"/>
  <c r="S14" i="2"/>
  <c r="S34" i="2" s="1"/>
  <c r="T14" i="2"/>
  <c r="T44" i="2" s="1"/>
  <c r="U14" i="2"/>
  <c r="V14" i="2"/>
  <c r="W14" i="2"/>
  <c r="X14" i="2"/>
  <c r="X34" i="2" s="1"/>
  <c r="Y14" i="2"/>
  <c r="Z14" i="2"/>
  <c r="Z34" i="2" s="1"/>
  <c r="AA14" i="2"/>
  <c r="AA44" i="2" s="1"/>
  <c r="AB14" i="2"/>
  <c r="AB44" i="2" s="1"/>
  <c r="AC14" i="2"/>
  <c r="AD14" i="2"/>
  <c r="AE14" i="2"/>
  <c r="L15" i="2"/>
  <c r="L35" i="2" s="1"/>
  <c r="M15" i="2"/>
  <c r="M35" i="2" s="1"/>
  <c r="N15" i="2"/>
  <c r="N35" i="2" s="1"/>
  <c r="O15" i="2"/>
  <c r="O35" i="2" s="1"/>
  <c r="P15" i="2"/>
  <c r="P35" i="2" s="1"/>
  <c r="Q15" i="2"/>
  <c r="Q35" i="2" s="1"/>
  <c r="R15" i="2"/>
  <c r="R35" i="2" s="1"/>
  <c r="S15" i="2"/>
  <c r="S35" i="2" s="1"/>
  <c r="T15" i="2"/>
  <c r="T35" i="2" s="1"/>
  <c r="U15" i="2"/>
  <c r="U35" i="2" s="1"/>
  <c r="V15" i="2"/>
  <c r="V35" i="2" s="1"/>
  <c r="W15" i="2"/>
  <c r="W35" i="2" s="1"/>
  <c r="X15" i="2"/>
  <c r="Y15" i="2"/>
  <c r="Y35" i="2" s="1"/>
  <c r="Z15" i="2"/>
  <c r="Z35" i="2" s="1"/>
  <c r="AA15" i="2"/>
  <c r="AA35" i="2" s="1"/>
  <c r="AB15" i="2"/>
  <c r="AB35" i="2" s="1"/>
  <c r="AC15" i="2"/>
  <c r="AC35" i="2" s="1"/>
  <c r="AD15" i="2"/>
  <c r="AD35" i="2" s="1"/>
  <c r="AE15" i="2"/>
  <c r="AE35" i="2" s="1"/>
  <c r="C13" i="2"/>
  <c r="C43" i="2" s="1"/>
  <c r="D13" i="2"/>
  <c r="E13" i="2"/>
  <c r="E43" i="2" s="1"/>
  <c r="F13" i="2"/>
  <c r="G13" i="2"/>
  <c r="H13" i="2"/>
  <c r="I13" i="2"/>
  <c r="J13" i="2"/>
  <c r="K13" i="2"/>
  <c r="K43" i="2" s="1"/>
  <c r="C14" i="2"/>
  <c r="C34" i="2" s="1"/>
  <c r="D14" i="2"/>
  <c r="D44" i="2" s="1"/>
  <c r="E14" i="2"/>
  <c r="F14" i="2"/>
  <c r="G14" i="2"/>
  <c r="H14" i="2"/>
  <c r="H34" i="2" s="1"/>
  <c r="I14" i="2"/>
  <c r="I34" i="2" s="1"/>
  <c r="J14" i="2"/>
  <c r="J34" i="2" s="1"/>
  <c r="K14" i="2"/>
  <c r="K34" i="2" s="1"/>
  <c r="C15" i="2"/>
  <c r="C45" i="2" s="1"/>
  <c r="D15" i="2"/>
  <c r="E15" i="2"/>
  <c r="F15" i="2"/>
  <c r="G15" i="2"/>
  <c r="H15" i="2"/>
  <c r="I15" i="2"/>
  <c r="I45" i="2" s="1"/>
  <c r="J15" i="2"/>
  <c r="K15" i="2"/>
  <c r="K35" i="2" s="1"/>
  <c r="B15" i="2"/>
  <c r="B14" i="2"/>
  <c r="B34" i="2" s="1"/>
  <c r="B13" i="2"/>
  <c r="E15" i="1" l="1"/>
  <c r="E11" i="1"/>
  <c r="G8" i="1"/>
  <c r="E7" i="1"/>
  <c r="E13" i="1"/>
  <c r="E6" i="1"/>
  <c r="AG13" i="4"/>
  <c r="AF25" i="4"/>
  <c r="AH25" i="4" s="1"/>
  <c r="AG25" i="4"/>
  <c r="AF14" i="4"/>
  <c r="AH14" i="4" s="1"/>
  <c r="AG24" i="4"/>
  <c r="AF24" i="4"/>
  <c r="AH24" i="4" s="1"/>
  <c r="AG14" i="4"/>
  <c r="AG23" i="4"/>
  <c r="AF23" i="4"/>
  <c r="AH23" i="4" s="1"/>
  <c r="AG15" i="4"/>
  <c r="AF15" i="4"/>
  <c r="AH15" i="4" s="1"/>
  <c r="Y34" i="2"/>
  <c r="Q34" i="2"/>
  <c r="AG28" i="2"/>
  <c r="Q44" i="2"/>
  <c r="AG24" i="2"/>
  <c r="AF41" i="2"/>
  <c r="AH41" i="2" s="1"/>
  <c r="G34" i="2"/>
  <c r="AF39" i="2"/>
  <c r="AH39" i="2" s="1"/>
  <c r="X44" i="2"/>
  <c r="AF28" i="2"/>
  <c r="AH28" i="2" s="1"/>
  <c r="AG39" i="2"/>
  <c r="J35" i="2"/>
  <c r="D33" i="2"/>
  <c r="AC34" i="2"/>
  <c r="U34" i="2"/>
  <c r="M34" i="2"/>
  <c r="AF31" i="2"/>
  <c r="AH38" i="2"/>
  <c r="B44" i="2"/>
  <c r="AG41" i="2"/>
  <c r="AH30" i="2"/>
  <c r="AH31" i="2"/>
  <c r="AH29" i="2"/>
  <c r="I43" i="2"/>
  <c r="AF30" i="2"/>
  <c r="I44" i="2"/>
  <c r="AF29" i="2"/>
  <c r="J44" i="2"/>
  <c r="R44" i="2"/>
  <c r="F34" i="2"/>
  <c r="AG31" i="2"/>
  <c r="AF40" i="2"/>
  <c r="AH40" i="2" s="1"/>
  <c r="C44" i="2"/>
  <c r="K44" i="2"/>
  <c r="S44" i="2"/>
  <c r="B33" i="2"/>
  <c r="H43" i="2"/>
  <c r="Z44" i="2"/>
  <c r="E34" i="2"/>
  <c r="AE34" i="2"/>
  <c r="W34" i="2"/>
  <c r="O34" i="2"/>
  <c r="AA33" i="2"/>
  <c r="S33" i="2"/>
  <c r="AG30" i="2"/>
  <c r="AG40" i="2"/>
  <c r="D34" i="2"/>
  <c r="AD34" i="2"/>
  <c r="V34" i="2"/>
  <c r="N34" i="2"/>
  <c r="AG29" i="2"/>
  <c r="E44" i="2"/>
  <c r="M44" i="2"/>
  <c r="U44" i="2"/>
  <c r="AF44" i="2" s="1"/>
  <c r="AH44" i="2" s="1"/>
  <c r="AC44" i="2"/>
  <c r="F44" i="2"/>
  <c r="N44" i="2"/>
  <c r="V44" i="2"/>
  <c r="AD44" i="2"/>
  <c r="AG14" i="2"/>
  <c r="AB34" i="2"/>
  <c r="T34" i="2"/>
  <c r="L34" i="2"/>
  <c r="X33" i="2"/>
  <c r="P33" i="2"/>
  <c r="AG25" i="2"/>
  <c r="G44" i="2"/>
  <c r="AE44" i="2"/>
  <c r="D35" i="2"/>
  <c r="C35" i="2"/>
  <c r="F33" i="2"/>
  <c r="K45" i="2"/>
  <c r="B45" i="2"/>
  <c r="Q45" i="2"/>
  <c r="Y43" i="2"/>
  <c r="Q43" i="2"/>
  <c r="Y45" i="2"/>
  <c r="AD33" i="2"/>
  <c r="V33" i="2"/>
  <c r="N33" i="2"/>
  <c r="AA45" i="2"/>
  <c r="U33" i="2"/>
  <c r="M33" i="2"/>
  <c r="G33" i="2"/>
  <c r="AG15" i="2"/>
  <c r="F43" i="2"/>
  <c r="N43" i="2"/>
  <c r="V43" i="2"/>
  <c r="AD43" i="2"/>
  <c r="J45" i="2"/>
  <c r="R45" i="2"/>
  <c r="Z45" i="2"/>
  <c r="O43" i="2"/>
  <c r="E35" i="2"/>
  <c r="AB33" i="2"/>
  <c r="T33" i="2"/>
  <c r="L33" i="2"/>
  <c r="P43" i="2"/>
  <c r="X43" i="2"/>
  <c r="D45" i="2"/>
  <c r="L45" i="2"/>
  <c r="T45" i="2"/>
  <c r="AB45" i="2"/>
  <c r="H35" i="2"/>
  <c r="J33" i="2"/>
  <c r="H33" i="2"/>
  <c r="G43" i="2"/>
  <c r="B35" i="2"/>
  <c r="E45" i="2"/>
  <c r="M45" i="2"/>
  <c r="U45" i="2"/>
  <c r="AC45" i="2"/>
  <c r="X35" i="2"/>
  <c r="G35" i="2"/>
  <c r="I33" i="2"/>
  <c r="F35" i="2"/>
  <c r="W43" i="2"/>
  <c r="E33" i="2"/>
  <c r="Z33" i="2"/>
  <c r="R33" i="2"/>
  <c r="B43" i="2"/>
  <c r="J43" i="2"/>
  <c r="R43" i="2"/>
  <c r="Z43" i="2"/>
  <c r="F45" i="2"/>
  <c r="N45" i="2"/>
  <c r="V45" i="2"/>
  <c r="AD45" i="2"/>
  <c r="AE43" i="2"/>
  <c r="Y33" i="2"/>
  <c r="Q33" i="2"/>
  <c r="S43" i="2"/>
  <c r="AA43" i="2"/>
  <c r="G45" i="2"/>
  <c r="O45" i="2"/>
  <c r="W45" i="2"/>
  <c r="AE45" i="2"/>
  <c r="D43" i="2"/>
  <c r="L43" i="2"/>
  <c r="T43" i="2"/>
  <c r="AB43" i="2"/>
  <c r="H45" i="2"/>
  <c r="P45" i="2"/>
  <c r="X45" i="2"/>
  <c r="M43" i="2"/>
  <c r="U43" i="2"/>
  <c r="AC43" i="2"/>
  <c r="I35" i="2"/>
  <c r="K33" i="2"/>
  <c r="C33" i="2"/>
  <c r="AA34" i="2"/>
  <c r="AF14" i="2"/>
  <c r="AH14" i="2" s="1"/>
  <c r="AF15" i="2"/>
  <c r="AH15" i="2" s="1"/>
  <c r="AF24" i="2"/>
  <c r="AH24" i="2" s="1"/>
  <c r="AF25" i="2"/>
  <c r="AH25" i="2" s="1"/>
  <c r="AG34" i="2" l="1"/>
  <c r="AG44" i="2"/>
  <c r="AG43" i="2"/>
  <c r="AG45" i="2"/>
  <c r="AG35" i="2"/>
  <c r="AF45" i="2"/>
  <c r="AH45" i="2" s="1"/>
  <c r="AG33" i="2"/>
  <c r="AF43" i="2"/>
  <c r="AH43" i="2" s="1"/>
  <c r="AF33" i="2"/>
  <c r="AH33" i="2" s="1"/>
  <c r="AF35" i="2"/>
  <c r="AH35" i="2" s="1"/>
  <c r="AF34" i="2"/>
  <c r="AH34" i="2" s="1"/>
</calcChain>
</file>

<file path=xl/sharedStrings.xml><?xml version="1.0" encoding="utf-8"?>
<sst xmlns="http://schemas.openxmlformats.org/spreadsheetml/2006/main" count="341" uniqueCount="56">
  <si>
    <t>Floyd-Warshall</t>
  </si>
  <si>
    <t>Bellman-Ford</t>
  </si>
  <si>
    <t>Dijkstra</t>
  </si>
  <si>
    <t>Kanten</t>
  </si>
  <si>
    <t>Von</t>
  </si>
  <si>
    <t>Nach</t>
  </si>
  <si>
    <t>IS</t>
  </si>
  <si>
    <t>IS_V</t>
  </si>
  <si>
    <t>Knoten</t>
  </si>
  <si>
    <t>Länge der Route (V)</t>
  </si>
  <si>
    <t>Besuchte Knoten</t>
  </si>
  <si>
    <t>Operationen</t>
  </si>
  <si>
    <t>bes. Knoten/ Ges. Knoten</t>
  </si>
  <si>
    <t>HA</t>
  </si>
  <si>
    <t>SO</t>
  </si>
  <si>
    <t>LUE</t>
  </si>
  <si>
    <t>ME</t>
  </si>
  <si>
    <t>A-Star</t>
  </si>
  <si>
    <t>Länge der Route (m)</t>
  </si>
  <si>
    <t>Standardabweichung</t>
  </si>
  <si>
    <t>Median</t>
  </si>
  <si>
    <t>Laufzeit</t>
  </si>
  <si>
    <t>Begriffe</t>
  </si>
  <si>
    <t>Begriff</t>
  </si>
  <si>
    <t>Beschreibung</t>
  </si>
  <si>
    <t>Iserlohn</t>
  </si>
  <si>
    <t>Iserlohn Verwaltung</t>
  </si>
  <si>
    <t>Hagen</t>
  </si>
  <si>
    <t>Soest</t>
  </si>
  <si>
    <t>Luedenscheid</t>
  </si>
  <si>
    <t>Meschede</t>
  </si>
  <si>
    <t>V</t>
  </si>
  <si>
    <t>Vertices - Knoten</t>
  </si>
  <si>
    <t>m</t>
  </si>
  <si>
    <t>Meter</t>
  </si>
  <si>
    <t>Nr.</t>
  </si>
  <si>
    <t>Absolute Differenz</t>
  </si>
  <si>
    <t>(Dijkstra - A-Star)</t>
  </si>
  <si>
    <t>Relative Differenz</t>
  </si>
  <si>
    <t>Positiver Wert = Dijkstra hat mehr | Negativer Wert = A-Star hat mehr</t>
  </si>
  <si>
    <t>Bei der Länge in Metern zeigt eine negative Zahl, dass Dijkstra kürzer ist.</t>
  </si>
  <si>
    <t>Operationen je bes. Knoten</t>
  </si>
  <si>
    <t>Operationen je Ges. Knoten</t>
  </si>
  <si>
    <t>Die Individualdaten sind ausgeblendet. Um sie wieder einzublenden, die Spaltenüberschriften "A" und "AF" markieren, rechtsklicken und "einblenden" wählen.
Genau so lassen sich die Spalten auch wieder ausblenden.</t>
  </si>
  <si>
    <t>Arithm. Mittel</t>
  </si>
  <si>
    <t>n-Faktor</t>
  </si>
  <si>
    <t>Kanten-Faktor</t>
  </si>
  <si>
    <t>Punkt</t>
  </si>
  <si>
    <t>Dijkstra (nicht 
optimiert)</t>
  </si>
  <si>
    <t>Dijkstra
(optimiert)</t>
  </si>
  <si>
    <t>O(V³)</t>
  </si>
  <si>
    <t>O(V * E)</t>
  </si>
  <si>
    <t>O(E+V*log(V))</t>
  </si>
  <si>
    <t>O(V²)</t>
  </si>
  <si>
    <t>s</t>
  </si>
  <si>
    <t>Diese Felder sind bearbeitbar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</si>
</sst>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2" fillId="4" borderId="1" xfId="0" applyFont="1" applyFill="1" applyBorder="1"/>
    <xf numFmtId="0" fontId="2" fillId="3" borderId="1" xfId="0" applyFont="1" applyFill="1" applyBorder="1"/>
    <xf numFmtId="0" fontId="0" fillId="5" borderId="1" xfId="0" applyFill="1" applyBorder="1"/>
    <xf numFmtId="0" fontId="0" fillId="0" borderId="2" xfId="0" applyBorder="1"/>
    <xf numFmtId="0" fontId="0" fillId="0" borderId="6" xfId="0" applyBorder="1"/>
    <xf numFmtId="0" fontId="0" fillId="6" borderId="0" xfId="0" applyFill="1"/>
    <xf numFmtId="0" fontId="0" fillId="6" borderId="5" xfId="0" applyFill="1" applyBorder="1"/>
    <xf numFmtId="0" fontId="2" fillId="7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6" borderId="4" xfId="0" applyFill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2" xfId="0" applyNumberFormat="1" applyBorder="1" applyAlignment="1">
      <alignment horizontal="right"/>
    </xf>
    <xf numFmtId="165" fontId="0" fillId="0" borderId="3" xfId="0" applyNumberFormat="1" applyBorder="1"/>
    <xf numFmtId="165" fontId="0" fillId="0" borderId="1" xfId="0" applyNumberFormat="1" applyBorder="1"/>
    <xf numFmtId="166" fontId="0" fillId="0" borderId="1" xfId="1" applyNumberFormat="1" applyFont="1" applyBorder="1"/>
    <xf numFmtId="166" fontId="0" fillId="0" borderId="2" xfId="1" applyNumberFormat="1" applyFont="1" applyBorder="1"/>
    <xf numFmtId="166" fontId="0" fillId="0" borderId="0" xfId="1" applyNumberFormat="1" applyFont="1"/>
    <xf numFmtId="166" fontId="0" fillId="0" borderId="5" xfId="1" applyNumberFormat="1" applyFont="1" applyBorder="1"/>
    <xf numFmtId="166" fontId="0" fillId="0" borderId="3" xfId="1" applyNumberFormat="1" applyFont="1" applyBorder="1"/>
    <xf numFmtId="166" fontId="0" fillId="0" borderId="0" xfId="1" applyNumberFormat="1" applyFont="1" applyBorder="1"/>
    <xf numFmtId="166" fontId="0" fillId="0" borderId="1" xfId="1" applyNumberFormat="1" applyFont="1" applyBorder="1" applyAlignment="1">
      <alignment horizontal="right"/>
    </xf>
    <xf numFmtId="166" fontId="0" fillId="0" borderId="2" xfId="1" applyNumberFormat="1" applyFont="1" applyBorder="1" applyAlignment="1">
      <alignment horizontal="right"/>
    </xf>
    <xf numFmtId="166" fontId="2" fillId="7" borderId="3" xfId="1" applyNumberFormat="1" applyFont="1" applyFill="1" applyBorder="1" applyAlignment="1">
      <alignment horizontal="center" vertical="center"/>
    </xf>
    <xf numFmtId="166" fontId="2" fillId="7" borderId="1" xfId="1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5" fontId="0" fillId="0" borderId="1" xfId="1" applyNumberFormat="1" applyFont="1" applyBorder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4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2" borderId="0" xfId="0" applyFill="1" applyProtection="1">
      <protection locked="0"/>
    </xf>
    <xf numFmtId="0" fontId="4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2" borderId="0" xfId="0" applyFont="1" applyFill="1" applyAlignment="1">
      <alignment horizontal="left" vertical="center" wrapText="1"/>
    </xf>
    <xf numFmtId="0" fontId="6" fillId="8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aller Algorithmen im Verhältnis zur Anzahl der Knoten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Laufzeit_und_Begriffe!$D$4</c:f>
              <c:strCache>
                <c:ptCount val="1"/>
                <c:pt idx="0">
                  <c:v>Floyd-Warshall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Laufzeit_und_Begriffe!$B$5:$B$15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Laufzeit_und_Begriffe!$D$5:$D$15</c:f>
              <c:numCache>
                <c:formatCode>General</c:formatCode>
                <c:ptCount val="11"/>
                <c:pt idx="0">
                  <c:v>0</c:v>
                </c:pt>
                <c:pt idx="1">
                  <c:v>1000000000</c:v>
                </c:pt>
                <c:pt idx="2">
                  <c:v>8000000000</c:v>
                </c:pt>
                <c:pt idx="3">
                  <c:v>27000000000</c:v>
                </c:pt>
                <c:pt idx="4">
                  <c:v>64000000000</c:v>
                </c:pt>
                <c:pt idx="5">
                  <c:v>125000000000</c:v>
                </c:pt>
                <c:pt idx="6">
                  <c:v>216000000000</c:v>
                </c:pt>
                <c:pt idx="7">
                  <c:v>343000000000</c:v>
                </c:pt>
                <c:pt idx="8">
                  <c:v>512000000000</c:v>
                </c:pt>
                <c:pt idx="9">
                  <c:v>729000000000</c:v>
                </c:pt>
                <c:pt idx="10">
                  <c:v>1000000000000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F-4210-B16D-DD9A1E2607C8}"/>
            </c:ext>
          </c:extLst>
        </c:ser>
        <c:ser>
          <c:idx val="2"/>
          <c:order val="2"/>
          <c:tx>
            <c:strRef>
              <c:f>Laufzeit_und_Begriffe!$E$4</c:f>
              <c:strCache>
                <c:ptCount val="1"/>
                <c:pt idx="0">
                  <c:v>Bellman-Ford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Laufzeit_und_Begriffe!$B$5:$B$15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Laufzeit_und_Begriffe!$E$5:$E$15</c:f>
              <c:numCache>
                <c:formatCode>General</c:formatCode>
                <c:ptCount val="11"/>
                <c:pt idx="0">
                  <c:v>0</c:v>
                </c:pt>
                <c:pt idx="1">
                  <c:v>3000000</c:v>
                </c:pt>
                <c:pt idx="2">
                  <c:v>12000000</c:v>
                </c:pt>
                <c:pt idx="3">
                  <c:v>27000000</c:v>
                </c:pt>
                <c:pt idx="4">
                  <c:v>48000000</c:v>
                </c:pt>
                <c:pt idx="5">
                  <c:v>75000000</c:v>
                </c:pt>
                <c:pt idx="6">
                  <c:v>108000000</c:v>
                </c:pt>
                <c:pt idx="7">
                  <c:v>147000000</c:v>
                </c:pt>
                <c:pt idx="8">
                  <c:v>192000000</c:v>
                </c:pt>
                <c:pt idx="9">
                  <c:v>243000000</c:v>
                </c:pt>
                <c:pt idx="10">
                  <c:v>300000000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F-4210-B16D-DD9A1E2607C8}"/>
            </c:ext>
          </c:extLst>
        </c:ser>
        <c:ser>
          <c:idx val="4"/>
          <c:order val="3"/>
          <c:tx>
            <c:strRef>
              <c:f>Laufzeit_und_Begriffe!$F$4</c:f>
              <c:strCache>
                <c:ptCount val="1"/>
                <c:pt idx="0">
                  <c:v>Dijkstra (nicht 
optimiert)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Laufzeit_und_Begriffe!$F$5:$F$15</c:f>
              <c:numCache>
                <c:formatCode>General</c:formatCode>
                <c:ptCount val="11"/>
                <c:pt idx="0">
                  <c:v>0</c:v>
                </c:pt>
                <c:pt idx="1">
                  <c:v>1000000</c:v>
                </c:pt>
                <c:pt idx="2">
                  <c:v>4000000</c:v>
                </c:pt>
                <c:pt idx="3">
                  <c:v>9000000</c:v>
                </c:pt>
                <c:pt idx="4">
                  <c:v>16000000</c:v>
                </c:pt>
                <c:pt idx="5">
                  <c:v>25000000</c:v>
                </c:pt>
                <c:pt idx="6">
                  <c:v>36000000</c:v>
                </c:pt>
                <c:pt idx="7">
                  <c:v>49000000</c:v>
                </c:pt>
                <c:pt idx="8">
                  <c:v>64000000</c:v>
                </c:pt>
                <c:pt idx="9">
                  <c:v>81000000</c:v>
                </c:pt>
                <c:pt idx="10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4F-4210-B16D-DD9A1E2607C8}"/>
            </c:ext>
          </c:extLst>
        </c:ser>
        <c:ser>
          <c:idx val="3"/>
          <c:order val="4"/>
          <c:tx>
            <c:strRef>
              <c:f>Laufzeit_und_Begriffe!$G$4</c:f>
              <c:strCache>
                <c:ptCount val="1"/>
                <c:pt idx="0">
                  <c:v>Dijkstra
(optimiert)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Laufzeit_und_Begriffe!$G$5:$G$15</c:f>
              <c:numCache>
                <c:formatCode>General</c:formatCode>
                <c:ptCount val="11"/>
                <c:pt idx="0">
                  <c:v>0</c:v>
                </c:pt>
                <c:pt idx="1">
                  <c:v>6000</c:v>
                </c:pt>
                <c:pt idx="2">
                  <c:v>12602.059991327962</c:v>
                </c:pt>
                <c:pt idx="3">
                  <c:v>19431.363764158988</c:v>
                </c:pt>
                <c:pt idx="4">
                  <c:v>26408.239965311848</c:v>
                </c:pt>
                <c:pt idx="5">
                  <c:v>33494.850021680089</c:v>
                </c:pt>
                <c:pt idx="6">
                  <c:v>40668.907502301859</c:v>
                </c:pt>
                <c:pt idx="7">
                  <c:v>47915.686280099799</c:v>
                </c:pt>
                <c:pt idx="8">
                  <c:v>55224.719895935552</c:v>
                </c:pt>
                <c:pt idx="9">
                  <c:v>62588.182584953924</c:v>
                </c:pt>
                <c:pt idx="10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4F-4210-B16D-DD9A1E26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265519"/>
        <c:axId val="1547930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Laufzeit_und_Begriffe!$B$4</c15:sqref>
                        </c15:formulaRef>
                      </c:ext>
                    </c:extLst>
                    <c:strCache>
                      <c:ptCount val="1"/>
                      <c:pt idx="0">
                        <c:v>Knoten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Laufzeit_und_Begriffe!$B$5:$B$15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Laufzeit_und_Begriffe!$B$6:$B$15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4F-4210-B16D-DD9A1E2607C8}"/>
                  </c:ext>
                </c:extLst>
              </c15:ser>
            </c15:filteredLineSeries>
          </c:ext>
        </c:extLst>
      </c:lineChart>
      <c:catAx>
        <c:axId val="180626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7930975"/>
        <c:crosses val="autoZero"/>
        <c:auto val="1"/>
        <c:lblAlgn val="ctr"/>
        <c:lblOffset val="100"/>
        <c:noMultiLvlLbl val="0"/>
      </c:catAx>
      <c:valAx>
        <c:axId val="154793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626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von</a:t>
            </a:r>
            <a:r>
              <a:rPr lang="de-DE" baseline="0"/>
              <a:t> Dijkstra und Bellman-Ford</a:t>
            </a:r>
            <a:r>
              <a:rPr lang="de-DE"/>
              <a:t> im Verhältnis zur Anzahl der Knoten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Laufzeit_und_Begriffe!$E$4</c:f>
              <c:strCache>
                <c:ptCount val="1"/>
                <c:pt idx="0">
                  <c:v>Bellman-Ford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Laufzeit_und_Begriffe!$B$5:$B$15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Laufzeit_und_Begriffe!$E$5:$E$15</c:f>
              <c:numCache>
                <c:formatCode>General</c:formatCode>
                <c:ptCount val="11"/>
                <c:pt idx="0">
                  <c:v>0</c:v>
                </c:pt>
                <c:pt idx="1">
                  <c:v>3000000</c:v>
                </c:pt>
                <c:pt idx="2">
                  <c:v>12000000</c:v>
                </c:pt>
                <c:pt idx="3">
                  <c:v>27000000</c:v>
                </c:pt>
                <c:pt idx="4">
                  <c:v>48000000</c:v>
                </c:pt>
                <c:pt idx="5">
                  <c:v>75000000</c:v>
                </c:pt>
                <c:pt idx="6">
                  <c:v>108000000</c:v>
                </c:pt>
                <c:pt idx="7">
                  <c:v>147000000</c:v>
                </c:pt>
                <c:pt idx="8">
                  <c:v>192000000</c:v>
                </c:pt>
                <c:pt idx="9">
                  <c:v>243000000</c:v>
                </c:pt>
                <c:pt idx="10">
                  <c:v>300000000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A-4B1B-814E-3D4D6003F4B0}"/>
            </c:ext>
          </c:extLst>
        </c:ser>
        <c:ser>
          <c:idx val="4"/>
          <c:order val="3"/>
          <c:tx>
            <c:strRef>
              <c:f>Laufzeit_und_Begriffe!$F$4</c:f>
              <c:strCache>
                <c:ptCount val="1"/>
                <c:pt idx="0">
                  <c:v>Dijkstra (nicht 
optimiert)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Laufzeit_und_Begriffe!$F$5:$F$15</c:f>
              <c:numCache>
                <c:formatCode>General</c:formatCode>
                <c:ptCount val="11"/>
                <c:pt idx="0">
                  <c:v>0</c:v>
                </c:pt>
                <c:pt idx="1">
                  <c:v>1000000</c:v>
                </c:pt>
                <c:pt idx="2">
                  <c:v>4000000</c:v>
                </c:pt>
                <c:pt idx="3">
                  <c:v>9000000</c:v>
                </c:pt>
                <c:pt idx="4">
                  <c:v>16000000</c:v>
                </c:pt>
                <c:pt idx="5">
                  <c:v>25000000</c:v>
                </c:pt>
                <c:pt idx="6">
                  <c:v>36000000</c:v>
                </c:pt>
                <c:pt idx="7">
                  <c:v>49000000</c:v>
                </c:pt>
                <c:pt idx="8">
                  <c:v>64000000</c:v>
                </c:pt>
                <c:pt idx="9">
                  <c:v>81000000</c:v>
                </c:pt>
                <c:pt idx="10">
                  <c:v>100000000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A-4B1B-814E-3D4D6003F4B0}"/>
            </c:ext>
          </c:extLst>
        </c:ser>
        <c:ser>
          <c:idx val="3"/>
          <c:order val="4"/>
          <c:tx>
            <c:strRef>
              <c:f>Laufzeit_und_Begriffe!$G$4</c:f>
              <c:strCache>
                <c:ptCount val="1"/>
                <c:pt idx="0">
                  <c:v>Dijkstra
(optimiert)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Laufzeit_und_Begriffe!$G$5:$G$15</c:f>
              <c:numCache>
                <c:formatCode>General</c:formatCode>
                <c:ptCount val="11"/>
                <c:pt idx="0">
                  <c:v>0</c:v>
                </c:pt>
                <c:pt idx="1">
                  <c:v>6000</c:v>
                </c:pt>
                <c:pt idx="2">
                  <c:v>12602.059991327962</c:v>
                </c:pt>
                <c:pt idx="3">
                  <c:v>19431.363764158988</c:v>
                </c:pt>
                <c:pt idx="4">
                  <c:v>26408.239965311848</c:v>
                </c:pt>
                <c:pt idx="5">
                  <c:v>33494.850021680089</c:v>
                </c:pt>
                <c:pt idx="6">
                  <c:v>40668.907502301859</c:v>
                </c:pt>
                <c:pt idx="7">
                  <c:v>47915.686280099799</c:v>
                </c:pt>
                <c:pt idx="8">
                  <c:v>55224.719895935552</c:v>
                </c:pt>
                <c:pt idx="9">
                  <c:v>62588.182584953924</c:v>
                </c:pt>
                <c:pt idx="10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A-4B1B-814E-3D4D6003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265519"/>
        <c:axId val="1547930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Laufzeit_und_Begriffe!$B$4</c15:sqref>
                        </c15:formulaRef>
                      </c:ext>
                    </c:extLst>
                    <c:strCache>
                      <c:ptCount val="1"/>
                      <c:pt idx="0">
                        <c:v>Knoten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Laufzeit_und_Begriffe!$B$5:$B$15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Laufzeit_und_Begriffe!$B$6:$B$15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3EA-4B1B-814E-3D4D6003F4B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Laufzeit_und_Begriffe!$D$4</c15:sqref>
                        </c15:formulaRef>
                      </c:ext>
                    </c:extLst>
                    <c:strCache>
                      <c:ptCount val="1"/>
                      <c:pt idx="0">
                        <c:v>Floyd-Warshall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Laufzeit_und_Begriffe!$B$5:$B$15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Laufzeit_und_Begriffe!$D$5:$D$15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1000000000</c:v>
                      </c:pt>
                      <c:pt idx="2">
                        <c:v>8000000000</c:v>
                      </c:pt>
                      <c:pt idx="3">
                        <c:v>27000000000</c:v>
                      </c:pt>
                      <c:pt idx="4">
                        <c:v>64000000000</c:v>
                      </c:pt>
                      <c:pt idx="5">
                        <c:v>125000000000</c:v>
                      </c:pt>
                      <c:pt idx="6">
                        <c:v>216000000000</c:v>
                      </c:pt>
                      <c:pt idx="7">
                        <c:v>343000000000</c:v>
                      </c:pt>
                      <c:pt idx="8">
                        <c:v>512000000000</c:v>
                      </c:pt>
                      <c:pt idx="9">
                        <c:v>729000000000</c:v>
                      </c:pt>
                      <c:pt idx="10">
                        <c:v>1000000000000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3EA-4B1B-814E-3D4D6003F4B0}"/>
                  </c:ext>
                </c:extLst>
              </c15:ser>
            </c15:filteredLineSeries>
          </c:ext>
        </c:extLst>
      </c:lineChart>
      <c:catAx>
        <c:axId val="180626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7930975"/>
        <c:crosses val="autoZero"/>
        <c:auto val="1"/>
        <c:lblAlgn val="ctr"/>
        <c:lblOffset val="100"/>
        <c:noMultiLvlLbl val="0"/>
      </c:catAx>
      <c:valAx>
        <c:axId val="154793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626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161924</xdr:colOff>
      <xdr:row>3</xdr:row>
      <xdr:rowOff>4761</xdr:rowOff>
    </xdr:from>
    <xdr:to>
      <xdr:col>16</xdr:col>
      <xdr:colOff>457200</xdr:colOff>
      <xdr:row>16</xdr:row>
      <xdr:rowOff>171451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0246862-2D0F-42D4-9C1A-9BE78B3DC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18</xdr:row>
      <xdr:rowOff>85725</xdr:rowOff>
    </xdr:from>
    <xdr:to>
      <xdr:col>16</xdr:col>
      <xdr:colOff>447676</xdr:colOff>
      <xdr:row>33</xdr:row>
      <xdr:rowOff>61915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2C9AEDC-012B-405F-A0A5-11D052F51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38100</xdr:colOff>
      <xdr:row>1</xdr:row>
      <xdr:rowOff>38100</xdr:rowOff>
    </xdr:from>
    <xdr:to>
      <xdr:col>2</xdr:col>
      <xdr:colOff>276225</xdr:colOff>
      <xdr:row>1</xdr:row>
      <xdr:rowOff>114300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34BADE2F-58C1-496E-8D21-BEF45207CD0B}"/>
            </a:ext>
          </a:extLst>
        </xdr:cNvPr>
        <xdr:cNvCxnSpPr/>
      </xdr:nvCxnSpPr>
      <xdr:spPr>
        <a:xfrm flipH="1">
          <a:off x="1609725" y="228600"/>
          <a:ext cx="2381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1</xdr:row>
      <xdr:rowOff>45720</xdr:rowOff>
    </xdr:from>
    <xdr:to>
      <xdr:col>2</xdr:col>
      <xdr:colOff>274320</xdr:colOff>
      <xdr:row>2</xdr:row>
      <xdr:rowOff>95250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C2DDF192-BE1E-423E-94F8-1D88623EAB35}"/>
            </a:ext>
          </a:extLst>
        </xdr:cNvPr>
        <xdr:cNvCxnSpPr/>
      </xdr:nvCxnSpPr>
      <xdr:spPr>
        <a:xfrm flipH="1">
          <a:off x="1649730" y="236220"/>
          <a:ext cx="198120" cy="2400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AA161-3CD9-40F7-A81E-D9A60656AE61}">
  <dimension ref="A1:AM32"/>
  <sheetViews>
    <sheetView showGridLine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F41" sqref="AF41"/>
    </sheetView>
  </sheetViews>
  <sheetFormatPr baseColWidth="10" defaultRowHeight="15" x14ac:dyDescent="0.25"/>
  <cols>
    <col min="1" max="1" width="25" bestFit="1" customWidth="1"/>
    <col min="2" max="31" width="12.7109375" hidden="1" customWidth="1"/>
    <col min="32" max="33" width="15.7109375" bestFit="1" customWidth="1"/>
    <col min="34" max="34" width="19.85546875" bestFit="1" customWidth="1"/>
  </cols>
  <sheetData>
    <row r="1" spans="1:39" ht="15" customHeight="1" x14ac:dyDescent="0.25">
      <c r="A1" s="6" t="s">
        <v>35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</row>
    <row r="2" spans="1:39" ht="15" customHeight="1" x14ac:dyDescent="0.25">
      <c r="A2" s="6" t="s">
        <v>4</v>
      </c>
      <c r="B2" s="8" t="s">
        <v>6</v>
      </c>
      <c r="C2" s="8" t="s">
        <v>7</v>
      </c>
      <c r="D2" s="8" t="s">
        <v>6</v>
      </c>
      <c r="E2" s="8" t="s">
        <v>13</v>
      </c>
      <c r="F2" s="8" t="s">
        <v>6</v>
      </c>
      <c r="G2" s="8" t="s">
        <v>14</v>
      </c>
      <c r="H2" s="8" t="s">
        <v>6</v>
      </c>
      <c r="I2" s="8" t="s">
        <v>15</v>
      </c>
      <c r="J2" s="8" t="s">
        <v>6</v>
      </c>
      <c r="K2" s="8" t="s">
        <v>16</v>
      </c>
      <c r="L2" s="8" t="s">
        <v>7</v>
      </c>
      <c r="M2" s="8" t="s">
        <v>13</v>
      </c>
      <c r="N2" s="8" t="s">
        <v>7</v>
      </c>
      <c r="O2" s="8" t="s">
        <v>14</v>
      </c>
      <c r="P2" s="8" t="s">
        <v>7</v>
      </c>
      <c r="Q2" s="8" t="s">
        <v>15</v>
      </c>
      <c r="R2" s="8" t="s">
        <v>7</v>
      </c>
      <c r="S2" s="8" t="s">
        <v>16</v>
      </c>
      <c r="T2" s="8" t="s">
        <v>13</v>
      </c>
      <c r="U2" s="8" t="s">
        <v>14</v>
      </c>
      <c r="V2" s="8" t="s">
        <v>13</v>
      </c>
      <c r="W2" s="8" t="s">
        <v>15</v>
      </c>
      <c r="X2" s="8" t="s">
        <v>13</v>
      </c>
      <c r="Y2" s="8" t="s">
        <v>16</v>
      </c>
      <c r="Z2" s="8" t="s">
        <v>14</v>
      </c>
      <c r="AA2" s="8" t="s">
        <v>15</v>
      </c>
      <c r="AB2" s="8" t="s">
        <v>14</v>
      </c>
      <c r="AC2" s="8" t="s">
        <v>16</v>
      </c>
      <c r="AD2" s="8" t="s">
        <v>15</v>
      </c>
      <c r="AE2" s="8" t="s">
        <v>16</v>
      </c>
    </row>
    <row r="3" spans="1:39" ht="15" customHeight="1" x14ac:dyDescent="0.25">
      <c r="A3" s="6" t="s">
        <v>5</v>
      </c>
      <c r="B3" s="8" t="s">
        <v>7</v>
      </c>
      <c r="C3" s="8" t="s">
        <v>6</v>
      </c>
      <c r="D3" s="8" t="s">
        <v>13</v>
      </c>
      <c r="E3" s="8" t="s">
        <v>6</v>
      </c>
      <c r="F3" s="8" t="s">
        <v>14</v>
      </c>
      <c r="G3" s="8" t="s">
        <v>6</v>
      </c>
      <c r="H3" s="8" t="s">
        <v>15</v>
      </c>
      <c r="I3" s="8" t="s">
        <v>6</v>
      </c>
      <c r="J3" s="8" t="s">
        <v>16</v>
      </c>
      <c r="K3" s="8" t="s">
        <v>6</v>
      </c>
      <c r="L3" s="8" t="s">
        <v>13</v>
      </c>
      <c r="M3" s="8" t="s">
        <v>7</v>
      </c>
      <c r="N3" s="8" t="s">
        <v>14</v>
      </c>
      <c r="O3" s="8" t="s">
        <v>7</v>
      </c>
      <c r="P3" s="8" t="s">
        <v>15</v>
      </c>
      <c r="Q3" s="8" t="s">
        <v>7</v>
      </c>
      <c r="R3" s="8" t="s">
        <v>16</v>
      </c>
      <c r="S3" s="8" t="s">
        <v>7</v>
      </c>
      <c r="T3" s="8" t="s">
        <v>14</v>
      </c>
      <c r="U3" s="8" t="s">
        <v>13</v>
      </c>
      <c r="V3" s="8" t="s">
        <v>15</v>
      </c>
      <c r="W3" s="8" t="s">
        <v>13</v>
      </c>
      <c r="X3" s="8" t="s">
        <v>16</v>
      </c>
      <c r="Y3" s="8" t="s">
        <v>13</v>
      </c>
      <c r="Z3" s="8" t="s">
        <v>15</v>
      </c>
      <c r="AA3" s="8" t="s">
        <v>14</v>
      </c>
      <c r="AB3" s="8" t="s">
        <v>16</v>
      </c>
      <c r="AC3" s="8" t="s">
        <v>14</v>
      </c>
      <c r="AD3" s="8" t="s">
        <v>16</v>
      </c>
      <c r="AE3" s="8" t="s">
        <v>15</v>
      </c>
    </row>
    <row r="4" spans="1:39" ht="15" customHeight="1" x14ac:dyDescent="0.25">
      <c r="A4" s="6" t="s">
        <v>3</v>
      </c>
      <c r="B4" s="1">
        <v>4696</v>
      </c>
      <c r="C4" s="1">
        <v>4696</v>
      </c>
      <c r="D4" s="1">
        <v>16620</v>
      </c>
      <c r="E4" s="1">
        <v>16620</v>
      </c>
      <c r="F4" s="1">
        <v>106630</v>
      </c>
      <c r="G4" s="1">
        <v>106630</v>
      </c>
      <c r="H4" s="1">
        <v>16645</v>
      </c>
      <c r="I4" s="1">
        <v>16645</v>
      </c>
      <c r="J4" s="1">
        <v>15610</v>
      </c>
      <c r="K4" s="1">
        <v>15610</v>
      </c>
      <c r="L4" s="1">
        <v>24156</v>
      </c>
      <c r="M4" s="1">
        <v>24156</v>
      </c>
      <c r="N4" s="1">
        <v>97315</v>
      </c>
      <c r="O4" s="1">
        <v>97315</v>
      </c>
      <c r="P4" s="1">
        <v>22459</v>
      </c>
      <c r="Q4" s="1">
        <v>22459</v>
      </c>
      <c r="R4" s="1">
        <v>23584</v>
      </c>
      <c r="S4" s="1">
        <v>23584</v>
      </c>
      <c r="T4" s="1">
        <v>232105</v>
      </c>
      <c r="U4" s="1">
        <v>232105</v>
      </c>
      <c r="V4" s="1">
        <v>34843</v>
      </c>
      <c r="W4" s="1">
        <v>34843</v>
      </c>
      <c r="X4" s="1">
        <v>25127</v>
      </c>
      <c r="Y4" s="1">
        <v>25127</v>
      </c>
      <c r="Z4" s="1">
        <v>188312</v>
      </c>
      <c r="AA4" s="1">
        <v>188312</v>
      </c>
      <c r="AB4" s="1">
        <v>23548</v>
      </c>
      <c r="AC4" s="1">
        <v>23548</v>
      </c>
      <c r="AD4" s="1">
        <v>86627</v>
      </c>
      <c r="AE4" s="1">
        <v>86627</v>
      </c>
    </row>
    <row r="5" spans="1:39" ht="15" customHeight="1" x14ac:dyDescent="0.25">
      <c r="A5" s="6" t="s">
        <v>8</v>
      </c>
      <c r="B5" s="1">
        <v>1873</v>
      </c>
      <c r="C5" s="1">
        <v>1873</v>
      </c>
      <c r="D5" s="1">
        <v>6765</v>
      </c>
      <c r="E5" s="1">
        <v>6765</v>
      </c>
      <c r="F5" s="1">
        <v>41008</v>
      </c>
      <c r="G5" s="1">
        <v>41008</v>
      </c>
      <c r="H5" s="1">
        <v>6732</v>
      </c>
      <c r="I5" s="1">
        <v>6732</v>
      </c>
      <c r="J5" s="1">
        <v>6239</v>
      </c>
      <c r="K5" s="1">
        <v>6239</v>
      </c>
      <c r="L5" s="1">
        <v>9679</v>
      </c>
      <c r="M5" s="1">
        <v>9679</v>
      </c>
      <c r="N5" s="1">
        <v>37426</v>
      </c>
      <c r="O5" s="1">
        <v>37426</v>
      </c>
      <c r="P5" s="1">
        <v>8931</v>
      </c>
      <c r="Q5" s="1">
        <v>8931</v>
      </c>
      <c r="R5" s="1">
        <v>9181</v>
      </c>
      <c r="S5" s="1">
        <v>9181</v>
      </c>
      <c r="T5" s="1">
        <v>90121</v>
      </c>
      <c r="U5" s="1">
        <v>90121</v>
      </c>
      <c r="V5" s="1">
        <v>13763</v>
      </c>
      <c r="W5" s="1">
        <v>13763</v>
      </c>
      <c r="X5" s="1">
        <v>10101</v>
      </c>
      <c r="Y5" s="1">
        <v>10101</v>
      </c>
      <c r="Z5" s="1">
        <v>72874</v>
      </c>
      <c r="AA5" s="1">
        <v>72874</v>
      </c>
      <c r="AB5" s="1">
        <v>8977</v>
      </c>
      <c r="AC5" s="1">
        <v>8977</v>
      </c>
      <c r="AD5" s="1">
        <v>33649</v>
      </c>
      <c r="AE5" s="1">
        <v>33649</v>
      </c>
    </row>
    <row r="6" spans="1:39" ht="18.75" x14ac:dyDescent="0.3">
      <c r="A6" s="50" t="s">
        <v>36</v>
      </c>
      <c r="B6" s="11" t="s">
        <v>39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4"/>
      <c r="AG6" s="4"/>
      <c r="AH6" s="4"/>
    </row>
    <row r="7" spans="1:39" ht="18.75" x14ac:dyDescent="0.3">
      <c r="A7" s="50" t="s">
        <v>37</v>
      </c>
      <c r="B7" s="11" t="s">
        <v>40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2"/>
      <c r="AF7" s="13" t="s">
        <v>44</v>
      </c>
      <c r="AG7" s="14" t="s">
        <v>20</v>
      </c>
      <c r="AH7" s="14" t="s">
        <v>19</v>
      </c>
      <c r="AJ7" s="46" t="s">
        <v>43</v>
      </c>
      <c r="AK7" s="46"/>
      <c r="AL7" s="46"/>
      <c r="AM7" s="46"/>
    </row>
    <row r="8" spans="1:39" ht="15" customHeight="1" x14ac:dyDescent="0.25">
      <c r="A8" s="6" t="s">
        <v>10</v>
      </c>
      <c r="B8" s="1">
        <f>'Daten - Roh '!B8-'Daten - Roh '!B18</f>
        <v>1384</v>
      </c>
      <c r="C8" s="1">
        <f>'Daten - Roh '!C8-'Daten - Roh '!C18</f>
        <v>1081</v>
      </c>
      <c r="D8" s="1">
        <f>'Daten - Roh '!D8-'Daten - Roh '!D18</f>
        <v>5936</v>
      </c>
      <c r="E8" s="1">
        <f>'Daten - Roh '!E8-'Daten - Roh '!E18</f>
        <v>4630</v>
      </c>
      <c r="F8" s="1">
        <f>'Daten - Roh '!F8-'Daten - Roh '!F18</f>
        <v>38630</v>
      </c>
      <c r="G8" s="1">
        <f>'Daten - Roh '!G8-'Daten - Roh '!G18</f>
        <v>35645</v>
      </c>
      <c r="H8" s="1">
        <f>'Daten - Roh '!H8-'Daten - Roh '!H18</f>
        <v>2087</v>
      </c>
      <c r="I8" s="1">
        <f>'Daten - Roh '!I8-'Daten - Roh '!I18</f>
        <v>3074</v>
      </c>
      <c r="J8" s="1">
        <f>'Daten - Roh '!J8-'Daten - Roh '!J18</f>
        <v>4364</v>
      </c>
      <c r="K8" s="1">
        <f>'Daten - Roh '!K8-'Daten - Roh '!K18</f>
        <v>4697</v>
      </c>
      <c r="L8" s="1">
        <f>'Daten - Roh '!L8-'Daten - Roh '!L18</f>
        <v>8742</v>
      </c>
      <c r="M8" s="1">
        <f>'Daten - Roh '!M8-'Daten - Roh '!M18</f>
        <v>8985</v>
      </c>
      <c r="N8" s="1">
        <f>'Daten - Roh '!N8-'Daten - Roh '!N18</f>
        <v>35872</v>
      </c>
      <c r="O8" s="1">
        <f>'Daten - Roh '!O8-'Daten - Roh '!O18</f>
        <v>34539</v>
      </c>
      <c r="P8" s="1">
        <f>'Daten - Roh '!P8-'Daten - Roh '!P18</f>
        <v>2303</v>
      </c>
      <c r="Q8" s="1">
        <f>'Daten - Roh '!Q8-'Daten - Roh '!Q18</f>
        <v>4888</v>
      </c>
      <c r="R8" s="1">
        <f>'Daten - Roh '!R8-'Daten - Roh '!R18</f>
        <v>7381</v>
      </c>
      <c r="S8" s="1">
        <f>'Daten - Roh '!S8-'Daten - Roh '!S18</f>
        <v>7933</v>
      </c>
      <c r="T8" s="1">
        <f>'Daten - Roh '!T8-'Daten - Roh '!T18</f>
        <v>88295</v>
      </c>
      <c r="U8" s="1">
        <f>'Daten - Roh '!U8-'Daten - Roh '!U18</f>
        <v>76074</v>
      </c>
      <c r="V8" s="1">
        <f>'Daten - Roh '!V8-'Daten - Roh '!V18</f>
        <v>9980</v>
      </c>
      <c r="W8" s="1">
        <f>'Daten - Roh '!W8-'Daten - Roh '!W18</f>
        <v>8702</v>
      </c>
      <c r="X8" s="1">
        <f>'Daten - Roh '!X8-'Daten - Roh '!X18</f>
        <v>8418</v>
      </c>
      <c r="Y8" s="1">
        <f>'Daten - Roh '!Y8-'Daten - Roh '!Y18</f>
        <v>8564</v>
      </c>
      <c r="Z8" s="1">
        <f>'Daten - Roh '!Z8-'Daten - Roh '!Z18</f>
        <v>48828</v>
      </c>
      <c r="AA8" s="1">
        <f>'Daten - Roh '!AA8-'Daten - Roh '!AA18</f>
        <v>66320</v>
      </c>
      <c r="AB8" s="1">
        <f>'Daten - Roh '!AB8-'Daten - Roh '!AB18</f>
        <v>4419</v>
      </c>
      <c r="AC8" s="1">
        <f>'Daten - Roh '!AC8-'Daten - Roh '!AC18</f>
        <v>6722</v>
      </c>
      <c r="AD8" s="1">
        <f>'Daten - Roh '!AD8-'Daten - Roh '!AD18</f>
        <v>32565</v>
      </c>
      <c r="AE8" s="9">
        <f>'Daten - Roh '!AE8-'Daten - Roh '!AE18</f>
        <v>32316</v>
      </c>
      <c r="AF8" s="19">
        <f t="shared" ref="AF8:AF13" si="0">SUM(B8:AE8)/30</f>
        <v>20112.466666666667</v>
      </c>
      <c r="AG8" s="17">
        <f>MEDIAN(B8:AE8)</f>
        <v>8491</v>
      </c>
      <c r="AH8" s="17">
        <f>_xlfn.STDEV.P(B8:AF8)</f>
        <v>22987.021553874256</v>
      </c>
      <c r="AJ8" s="46"/>
      <c r="AK8" s="46"/>
      <c r="AL8" s="46"/>
      <c r="AM8" s="46"/>
    </row>
    <row r="9" spans="1:39" ht="15" customHeight="1" x14ac:dyDescent="0.25">
      <c r="A9" s="6" t="s">
        <v>11</v>
      </c>
      <c r="B9" s="1">
        <f>'Daten - Roh '!B9-'Daten - Roh '!B19</f>
        <v>4574</v>
      </c>
      <c r="C9" s="1">
        <f>'Daten - Roh '!C9-'Daten - Roh '!C19</f>
        <v>4193</v>
      </c>
      <c r="D9" s="1">
        <f>'Daten - Roh '!D9-'Daten - Roh '!D19</f>
        <v>17269</v>
      </c>
      <c r="E9" s="1">
        <f>'Daten - Roh '!E9-'Daten - Roh '!E19</f>
        <v>15800</v>
      </c>
      <c r="F9" s="1">
        <f>'Daten - Roh '!F9-'Daten - Roh '!F19</f>
        <v>116380</v>
      </c>
      <c r="G9" s="1">
        <f>'Daten - Roh '!G9-'Daten - Roh '!G19</f>
        <v>112423</v>
      </c>
      <c r="H9" s="1">
        <f>'Daten - Roh '!H9-'Daten - Roh '!H19</f>
        <v>12329</v>
      </c>
      <c r="I9" s="1">
        <f>'Daten - Roh '!I9-'Daten - Roh '!I19</f>
        <v>13607</v>
      </c>
      <c r="J9" s="1">
        <f>'Daten - Roh '!J9-'Daten - Roh '!J19</f>
        <v>14921</v>
      </c>
      <c r="K9" s="1">
        <f>'Daten - Roh '!K9-'Daten - Roh '!K19</f>
        <v>15276</v>
      </c>
      <c r="L9" s="1">
        <f>'Daten - Roh '!L9-'Daten - Roh '!L19</f>
        <v>25712</v>
      </c>
      <c r="M9" s="1">
        <f>'Daten - Roh '!M9-'Daten - Roh '!M19</f>
        <v>26057</v>
      </c>
      <c r="N9" s="1">
        <f>'Daten - Roh '!N9-'Daten - Roh '!N19</f>
        <v>106987</v>
      </c>
      <c r="O9" s="1">
        <f>'Daten - Roh '!O9-'Daten - Roh '!O19</f>
        <v>105152</v>
      </c>
      <c r="P9" s="1">
        <f>'Daten - Roh '!P9-'Daten - Roh '!P19</f>
        <v>16293</v>
      </c>
      <c r="Q9" s="1">
        <f>'Daten - Roh '!Q9-'Daten - Roh '!Q19</f>
        <v>19825</v>
      </c>
      <c r="R9" s="1">
        <f>'Daten - Roh '!R9-'Daten - Roh '!R19</f>
        <v>24102</v>
      </c>
      <c r="S9" s="1">
        <f>'Daten - Roh '!S9-'Daten - Roh '!S19</f>
        <v>24750</v>
      </c>
      <c r="T9" s="1">
        <f>'Daten - Roh '!T9-'Daten - Roh '!T19</f>
        <v>258122</v>
      </c>
      <c r="U9" s="1">
        <f>'Daten - Roh '!U9-'Daten - Roh '!U19</f>
        <v>241551</v>
      </c>
      <c r="V9" s="1">
        <f>'Daten - Roh '!V9-'Daten - Roh '!V19</f>
        <v>34018</v>
      </c>
      <c r="W9" s="1">
        <f>'Daten - Roh '!W9-'Daten - Roh '!W19</f>
        <v>32444</v>
      </c>
      <c r="X9" s="1">
        <f>'Daten - Roh '!X9-'Daten - Roh '!X19</f>
        <v>25727</v>
      </c>
      <c r="Y9" s="1">
        <f>'Daten - Roh '!Y9-'Daten - Roh '!Y19</f>
        <v>25783</v>
      </c>
      <c r="Z9" s="1">
        <f>'Daten - Roh '!Z9-'Daten - Roh '!Z19</f>
        <v>178543</v>
      </c>
      <c r="AA9" s="1">
        <f>'Daten - Roh '!AA9-'Daten - Roh '!AA19</f>
        <v>202636</v>
      </c>
      <c r="AB9" s="1">
        <f>'Daten - Roh '!AB9-'Daten - Roh '!AB19</f>
        <v>20451</v>
      </c>
      <c r="AC9" s="1">
        <f>'Daten - Roh '!AC9-'Daten - Roh '!AC19</f>
        <v>23512</v>
      </c>
      <c r="AD9" s="1">
        <f>'Daten - Roh '!AD9-'Daten - Roh '!AD19</f>
        <v>95769</v>
      </c>
      <c r="AE9" s="9">
        <f>'Daten - Roh '!AE9-'Daten - Roh '!AE19</f>
        <v>95351</v>
      </c>
      <c r="AF9" s="19">
        <f t="shared" si="0"/>
        <v>63651.9</v>
      </c>
      <c r="AG9" s="17">
        <f t="shared" ref="AG9:AG15" si="1">MEDIAN(B9:AE9)</f>
        <v>25719.5</v>
      </c>
      <c r="AH9" s="17">
        <f>_xlfn.STDEV.P(B9:AF9)</f>
        <v>70113.931286226391</v>
      </c>
      <c r="AJ9" s="46"/>
      <c r="AK9" s="46"/>
      <c r="AL9" s="46"/>
      <c r="AM9" s="46"/>
    </row>
    <row r="10" spans="1:39" ht="15" customHeight="1" x14ac:dyDescent="0.25">
      <c r="A10" s="6" t="s">
        <v>9</v>
      </c>
      <c r="B10" s="1">
        <f>'Daten - Roh '!B10-'Daten - Roh '!B20</f>
        <v>0</v>
      </c>
      <c r="C10" s="1">
        <f>'Daten - Roh '!C10-'Daten - Roh '!C20</f>
        <v>-7</v>
      </c>
      <c r="D10" s="1">
        <f>'Daten - Roh '!D10-'Daten - Roh '!D20</f>
        <v>74</v>
      </c>
      <c r="E10" s="1">
        <f>'Daten - Roh '!E10-'Daten - Roh '!E20</f>
        <v>-123</v>
      </c>
      <c r="F10" s="1">
        <f>'Daten - Roh '!F10-'Daten - Roh '!F20</f>
        <v>-14</v>
      </c>
      <c r="G10" s="1">
        <f>'Daten - Roh '!G10-'Daten - Roh '!G20</f>
        <v>1</v>
      </c>
      <c r="H10" s="1">
        <f>'Daten - Roh '!H10-'Daten - Roh '!H20</f>
        <v>4</v>
      </c>
      <c r="I10" s="1">
        <f>'Daten - Roh '!I10-'Daten - Roh '!I20</f>
        <v>-2</v>
      </c>
      <c r="J10" s="1">
        <f>'Daten - Roh '!J10-'Daten - Roh '!J20</f>
        <v>-36</v>
      </c>
      <c r="K10" s="1">
        <f>'Daten - Roh '!K10-'Daten - Roh '!K20</f>
        <v>47</v>
      </c>
      <c r="L10" s="1">
        <f>'Daten - Roh '!L10-'Daten - Roh '!L20</f>
        <v>-186</v>
      </c>
      <c r="M10" s="1">
        <f>'Daten - Roh '!M10-'Daten - Roh '!M20</f>
        <v>-148</v>
      </c>
      <c r="N10" s="1">
        <f>'Daten - Roh '!N10-'Daten - Roh '!N20</f>
        <v>-53</v>
      </c>
      <c r="O10" s="1">
        <f>'Daten - Roh '!O10-'Daten - Roh '!O20</f>
        <v>0</v>
      </c>
      <c r="P10" s="1">
        <f>'Daten - Roh '!P10-'Daten - Roh '!P20</f>
        <v>4</v>
      </c>
      <c r="Q10" s="1">
        <f>'Daten - Roh '!Q10-'Daten - Roh '!Q20</f>
        <v>0</v>
      </c>
      <c r="R10" s="1">
        <f>'Daten - Roh '!R10-'Daten - Roh '!R20</f>
        <v>-25</v>
      </c>
      <c r="S10" s="1">
        <f>'Daten - Roh '!S10-'Daten - Roh '!S20</f>
        <v>45</v>
      </c>
      <c r="T10" s="1">
        <f>'Daten - Roh '!T10-'Daten - Roh '!T20</f>
        <v>-9</v>
      </c>
      <c r="U10" s="1">
        <f>'Daten - Roh '!U10-'Daten - Roh '!U20</f>
        <v>10</v>
      </c>
      <c r="V10" s="1">
        <f>'Daten - Roh '!V10-'Daten - Roh '!V20</f>
        <v>-4</v>
      </c>
      <c r="W10" s="1">
        <f>'Daten - Roh '!W10-'Daten - Roh '!W20</f>
        <v>-14</v>
      </c>
      <c r="X10" s="1">
        <f>'Daten - Roh '!X10-'Daten - Roh '!X20</f>
        <v>-186</v>
      </c>
      <c r="Y10" s="1">
        <f>'Daten - Roh '!Y10-'Daten - Roh '!Y20</f>
        <v>-14</v>
      </c>
      <c r="Z10" s="1">
        <f>'Daten - Roh '!Z10-'Daten - Roh '!Z20</f>
        <v>47</v>
      </c>
      <c r="AA10" s="1">
        <f>'Daten - Roh '!AA10-'Daten - Roh '!AA20</f>
        <v>88</v>
      </c>
      <c r="AB10" s="1">
        <f>'Daten - Roh '!AB10-'Daten - Roh '!AB20</f>
        <v>-12</v>
      </c>
      <c r="AC10" s="1">
        <f>'Daten - Roh '!AC10-'Daten - Roh '!AC20</f>
        <v>23</v>
      </c>
      <c r="AD10" s="1">
        <f>'Daten - Roh '!AD10-'Daten - Roh '!AD20</f>
        <v>-45</v>
      </c>
      <c r="AE10" s="9">
        <f>'Daten - Roh '!AE10-'Daten - Roh '!AE20</f>
        <v>-81</v>
      </c>
      <c r="AF10" s="19">
        <f t="shared" si="0"/>
        <v>-20.533333333333335</v>
      </c>
      <c r="AG10" s="17">
        <f t="shared" si="1"/>
        <v>-5.5</v>
      </c>
      <c r="AH10" s="17">
        <f>_xlfn.STDEV.P(B10:AF10)</f>
        <v>64.282508197915348</v>
      </c>
      <c r="AJ10" s="46"/>
      <c r="AK10" s="46"/>
      <c r="AL10" s="46"/>
      <c r="AM10" s="46"/>
    </row>
    <row r="11" spans="1:39" ht="15" customHeight="1" x14ac:dyDescent="0.25">
      <c r="A11" s="6" t="s">
        <v>18</v>
      </c>
      <c r="B11" s="34">
        <f>'Daten - Roh '!B11-'Daten - Roh '!B21</f>
        <v>-0.40700000099991485</v>
      </c>
      <c r="C11" s="1">
        <f>'Daten - Roh '!C11-'Daten - Roh '!C21</f>
        <v>-33.564000000000078</v>
      </c>
      <c r="D11" s="1">
        <f>'Daten - Roh '!D11-'Daten - Roh '!D21</f>
        <v>-538.66700000120181</v>
      </c>
      <c r="E11" s="1">
        <f>'Daten - Roh '!E11-'Daten - Roh '!E21</f>
        <v>-1879.3229999990981</v>
      </c>
      <c r="F11" s="1">
        <f>'Daten - Roh '!F11-'Daten - Roh '!F21</f>
        <v>-4940.513999999901</v>
      </c>
      <c r="G11" s="1">
        <f>'Daten - Roh '!G11-'Daten - Roh '!G21</f>
        <v>-4490.5029999614999</v>
      </c>
      <c r="H11" s="1">
        <f>'Daten - Roh '!H11-'Daten - Roh '!H21</f>
        <v>-12.48600000299848</v>
      </c>
      <c r="I11" s="1">
        <f>'Daten - Roh '!I11-'Daten - Roh '!I21</f>
        <v>-42.814999999700376</v>
      </c>
      <c r="J11" s="1">
        <f>'Daten - Roh '!J11-'Daten - Roh '!J21</f>
        <v>-4339.0439999982991</v>
      </c>
      <c r="K11" s="1">
        <f>'Daten - Roh '!K11-'Daten - Roh '!K21</f>
        <v>-1500.0700000049983</v>
      </c>
      <c r="L11" s="1">
        <f>'Daten - Roh '!L11-'Daten - Roh '!L21</f>
        <v>-895.56599999500031</v>
      </c>
      <c r="M11" s="1">
        <f>'Daten - Roh '!M11-'Daten - Roh '!M21</f>
        <v>-934.62700001499979</v>
      </c>
      <c r="N11" s="1">
        <f>'Daten - Roh '!N11-'Daten - Roh '!N21</f>
        <v>-3328.4350000179984</v>
      </c>
      <c r="O11" s="1">
        <f>'Daten - Roh '!O11-'Daten - Roh '!O21</f>
        <v>-4044.7099999597995</v>
      </c>
      <c r="P11" s="1">
        <f>'Daten - Roh '!P11-'Daten - Roh '!P21</f>
        <v>-12.498000000199681</v>
      </c>
      <c r="Q11" s="1">
        <f>'Daten - Roh '!Q11-'Daten - Roh '!Q21</f>
        <v>-1.102307578548789E-9</v>
      </c>
      <c r="R11" s="1">
        <f>'Daten - Roh '!R11-'Daten - Roh '!R21</f>
        <v>-5345.8980000219963</v>
      </c>
      <c r="S11" s="1">
        <f>'Daten - Roh '!S11-'Daten - Roh '!S21</f>
        <v>-2955.4560000220008</v>
      </c>
      <c r="T11" s="1">
        <f>'Daten - Roh '!T11-'Daten - Roh '!T21</f>
        <v>-7025.6579999934038</v>
      </c>
      <c r="U11" s="1">
        <f>'Daten - Roh '!U11-'Daten - Roh '!U21</f>
        <v>-3099.1410000019969</v>
      </c>
      <c r="V11" s="1">
        <f>'Daten - Roh '!V11-'Daten - Roh '!V21</f>
        <v>-78.332999993999692</v>
      </c>
      <c r="W11" s="1">
        <f>'Daten - Roh '!W11-'Daten - Roh '!W21</f>
        <v>-453.81800002999807</v>
      </c>
      <c r="X11" s="1">
        <f>'Daten - Roh '!X11-'Daten - Roh '!X21</f>
        <v>-3144.60900004</v>
      </c>
      <c r="Y11" s="1">
        <f>'Daten - Roh '!Y11-'Daten - Roh '!Y21</f>
        <v>2089.9290000015026</v>
      </c>
      <c r="Z11" s="1">
        <f>'Daten - Roh '!Z11-'Daten - Roh '!Z21</f>
        <v>-3483.912000049997</v>
      </c>
      <c r="AA11" s="1">
        <f>'Daten - Roh '!AA11-'Daten - Roh '!AA21</f>
        <v>-2476.4249999945969</v>
      </c>
      <c r="AB11" s="1">
        <f>'Daten - Roh '!AB11-'Daten - Roh '!AB21</f>
        <v>-559.68399999009853</v>
      </c>
      <c r="AC11" s="1">
        <f>'Daten - Roh '!AC11-'Daten - Roh '!AC21</f>
        <v>-791.74900002199865</v>
      </c>
      <c r="AD11" s="1">
        <f>'Daten - Roh '!AD11-'Daten - Roh '!AD21</f>
        <v>-6444.5000000199943</v>
      </c>
      <c r="AE11" s="9">
        <f>'Daten - Roh '!AE11-'Daten - Roh '!AE21</f>
        <v>-5339.2240000008969</v>
      </c>
      <c r="AF11" s="19">
        <f t="shared" si="0"/>
        <v>-2203.3902333379092</v>
      </c>
      <c r="AG11" s="17">
        <f t="shared" si="1"/>
        <v>-1689.6965000020482</v>
      </c>
      <c r="AH11" s="17">
        <f>_xlfn.STDEV.P(B11:AF11)</f>
        <v>2221.142126723948</v>
      </c>
      <c r="AJ11" s="46"/>
      <c r="AK11" s="46"/>
      <c r="AL11" s="46"/>
      <c r="AM11" s="46"/>
    </row>
    <row r="12" spans="1:39" ht="9.9499999999999993" customHeight="1" x14ac:dyDescent="0.25">
      <c r="A12" s="5"/>
      <c r="AE12" s="10"/>
      <c r="AJ12" s="46"/>
      <c r="AK12" s="46"/>
      <c r="AL12" s="46"/>
      <c r="AM12" s="46"/>
    </row>
    <row r="13" spans="1:39" ht="15" customHeight="1" x14ac:dyDescent="0.25">
      <c r="A13" s="6" t="s">
        <v>12</v>
      </c>
      <c r="B13" s="30">
        <f>'Daten - Roh '!B13-'Daten - Roh '!B23</f>
        <v>0.73892151628403635</v>
      </c>
      <c r="C13" s="30">
        <f>'Daten - Roh '!C13-'Daten - Roh '!C23</f>
        <v>0.57714895888948203</v>
      </c>
      <c r="D13" s="30">
        <f>'Daten - Roh '!D13-'Daten - Roh '!D23</f>
        <v>0.87745750184774574</v>
      </c>
      <c r="E13" s="30">
        <f>'Daten - Roh '!E13-'Daten - Roh '!E23</f>
        <v>0.68440502586844043</v>
      </c>
      <c r="F13" s="30">
        <f>'Daten - Roh '!F13-'Daten - Roh '!F23</f>
        <v>0.94201131486539214</v>
      </c>
      <c r="G13" s="30">
        <f>'Daten - Roh '!G13-'Daten - Roh '!G23</f>
        <v>0.86922063987514631</v>
      </c>
      <c r="H13" s="30">
        <f>'Daten - Roh '!H13-'Daten - Roh '!H23</f>
        <v>0.31001188354129539</v>
      </c>
      <c r="I13" s="30">
        <f>'Daten - Roh '!I13-'Daten - Roh '!I23</f>
        <v>0.45662507427213317</v>
      </c>
      <c r="J13" s="30">
        <f>'Daten - Roh '!J13-'Daten - Roh '!J23</f>
        <v>0.69947106908158352</v>
      </c>
      <c r="K13" s="30">
        <f>'Daten - Roh '!K13-'Daten - Roh '!K23</f>
        <v>0.75284500721269432</v>
      </c>
      <c r="L13" s="30">
        <f>'Daten - Roh '!L13-'Daten - Roh '!L23</f>
        <v>0.90319247856183482</v>
      </c>
      <c r="M13" s="30">
        <f>'Daten - Roh '!M13-'Daten - Roh '!M23</f>
        <v>0.92829837793160452</v>
      </c>
      <c r="N13" s="30">
        <f>'Daten - Roh '!N13-'Daten - Roh '!N23</f>
        <v>0.95847806337840002</v>
      </c>
      <c r="O13" s="30">
        <f>'Daten - Roh '!O13-'Daten - Roh '!O23</f>
        <v>0.92286111259552184</v>
      </c>
      <c r="P13" s="30">
        <f>'Daten - Roh '!P13-'Daten - Roh '!P23</f>
        <v>0.25786586048594784</v>
      </c>
      <c r="Q13" s="30">
        <f>'Daten - Roh '!Q13-'Daten - Roh '!Q23</f>
        <v>0.54730713245997098</v>
      </c>
      <c r="R13" s="30">
        <f>'Daten - Roh '!R13-'Daten - Roh '!R23</f>
        <v>0.80394292560723235</v>
      </c>
      <c r="S13" s="30">
        <f>'Daten - Roh '!S13-'Daten - Roh '!S23</f>
        <v>0.86406709508768109</v>
      </c>
      <c r="T13" s="30">
        <f>'Daten - Roh '!T13-'Daten - Roh '!T23</f>
        <v>0.97973835177150714</v>
      </c>
      <c r="U13" s="30">
        <f>'Daten - Roh '!U13-'Daten - Roh '!U23</f>
        <v>0.8441317783868354</v>
      </c>
      <c r="V13" s="30">
        <f>'Daten - Roh '!V13-'Daten - Roh '!V23</f>
        <v>0.72513260190365481</v>
      </c>
      <c r="W13" s="30">
        <f>'Daten - Roh '!W13-'Daten - Roh '!W23</f>
        <v>0.63227494005667362</v>
      </c>
      <c r="X13" s="30">
        <f>'Daten - Roh '!X13-'Daten - Roh '!X23</f>
        <v>0.83338283338283337</v>
      </c>
      <c r="Y13" s="30">
        <f>'Daten - Roh '!Y13-'Daten - Roh '!Y23</f>
        <v>0.84783684783684776</v>
      </c>
      <c r="Z13" s="30">
        <f>'Daten - Roh '!Z13-'Daten - Roh '!Z23</f>
        <v>0.67003320800285415</v>
      </c>
      <c r="AA13" s="30">
        <f>'Daten - Roh '!AA13-'Daten - Roh '!AA23</f>
        <v>0.91006394598896723</v>
      </c>
      <c r="AB13" s="30">
        <f>'Daten - Roh '!AB13-'Daten - Roh '!AB23</f>
        <v>0.49225799264787784</v>
      </c>
      <c r="AC13" s="30">
        <f>'Daten - Roh '!AC13-'Daten - Roh '!AC23</f>
        <v>0.74880249526567888</v>
      </c>
      <c r="AD13" s="30">
        <f>'Daten - Roh '!AD13-'Daten - Roh '!AD23</f>
        <v>0.96778507533656277</v>
      </c>
      <c r="AE13" s="31">
        <f>'Daten - Roh '!AE13-'Daten - Roh '!AE23</f>
        <v>0.96038515260483226</v>
      </c>
      <c r="AF13" s="19">
        <f t="shared" si="0"/>
        <v>0.75686520870104224</v>
      </c>
      <c r="AG13" s="17">
        <f t="shared" si="1"/>
        <v>0.8186628794950328</v>
      </c>
      <c r="AH13" s="17">
        <f>_xlfn.STDEV.P(B13:AF13)</f>
        <v>0.18777323603818263</v>
      </c>
      <c r="AJ13" s="46"/>
      <c r="AK13" s="46"/>
      <c r="AL13" s="46"/>
      <c r="AM13" s="46"/>
    </row>
    <row r="14" spans="1:39" ht="15" customHeight="1" x14ac:dyDescent="0.25">
      <c r="A14" s="6" t="s">
        <v>41</v>
      </c>
      <c r="B14" s="35">
        <f>'Daten - Roh '!B14-'Daten - Roh '!B24</f>
        <v>1.4961311151799819</v>
      </c>
      <c r="C14" s="35">
        <f>'Daten - Roh '!C14-'Daten - Roh '!C24</f>
        <v>1.4975428335679268</v>
      </c>
      <c r="D14" s="35">
        <f>'Daten - Roh '!D14-'Daten - Roh '!D24</f>
        <v>1.590247116309967</v>
      </c>
      <c r="E14" s="35">
        <f>'Daten - Roh '!E14-'Daten - Roh '!E24</f>
        <v>1.5261999357351566</v>
      </c>
      <c r="F14" s="35">
        <f>'Daten - Roh '!F14-'Daten - Roh '!F24</f>
        <v>1.6721428828114795</v>
      </c>
      <c r="G14" s="35">
        <f>'Daten - Roh '!G14-'Daten - Roh '!G24</f>
        <v>1.6360582778959598</v>
      </c>
      <c r="H14" s="35">
        <f>'Daten - Roh '!H14-'Daten - Roh '!H24</f>
        <v>1.4410183852574798</v>
      </c>
      <c r="I14" s="35">
        <f>'Daten - Roh '!I14-'Daten - Roh '!I24</f>
        <v>1.4411956850425407</v>
      </c>
      <c r="J14" s="35">
        <f>'Daten - Roh '!J14-'Daten - Roh '!J24</f>
        <v>1.5691176266770153</v>
      </c>
      <c r="K14" s="35">
        <f>'Daten - Roh '!K14-'Daten - Roh '!K24</f>
        <v>1.5713929817820218</v>
      </c>
      <c r="L14" s="35">
        <f>'Daten - Roh '!L14-'Daten - Roh '!L24</f>
        <v>1.6459094195095754</v>
      </c>
      <c r="M14" s="35">
        <f>'Daten - Roh '!M14-'Daten - Roh '!M24</f>
        <v>1.6828230185042383</v>
      </c>
      <c r="N14" s="35">
        <f>'Daten - Roh '!N14-'Daten - Roh '!N24</f>
        <v>1.7280637697015198</v>
      </c>
      <c r="O14" s="35">
        <f>'Daten - Roh '!O14-'Daten - Roh '!O24</f>
        <v>1.6555745836844131</v>
      </c>
      <c r="P14" s="35">
        <f>'Daten - Roh '!P14-'Daten - Roh '!P24</f>
        <v>1.4881533085077079</v>
      </c>
      <c r="Q14" s="35">
        <f>'Daten - Roh '!Q14-'Daten - Roh '!Q24</f>
        <v>1.5186324393220039</v>
      </c>
      <c r="R14" s="35">
        <f>'Daten - Roh '!R14-'Daten - Roh '!R24</f>
        <v>1.6575217238367699</v>
      </c>
      <c r="S14" s="35">
        <f>'Daten - Roh '!S14-'Daten - Roh '!S24</f>
        <v>1.7035108855264334</v>
      </c>
      <c r="T14" s="35">
        <f>'Daten - Roh '!T14-'Daten - Roh '!T24</f>
        <v>1.7382520423753192</v>
      </c>
      <c r="U14" s="35">
        <f>'Daten - Roh '!U14-'Daten - Roh '!U24</f>
        <v>1.5808011242019469</v>
      </c>
      <c r="V14" s="35">
        <f>'Daten - Roh '!V14-'Daten - Roh '!V24</f>
        <v>1.5624318302387268</v>
      </c>
      <c r="W14" s="35">
        <f>'Daten - Roh '!W14-'Daten - Roh '!W24</f>
        <v>1.5716070018729289</v>
      </c>
      <c r="X14" s="35">
        <f>'Daten - Roh '!X14-'Daten - Roh '!X24</f>
        <v>1.6078712123730334</v>
      </c>
      <c r="Y14" s="35">
        <f>'Daten - Roh '!Y14-'Daten - Roh '!Y24</f>
        <v>1.6277797377825791</v>
      </c>
      <c r="Z14" s="35">
        <f>'Daten - Roh '!Z14-'Daten - Roh '!Z24</f>
        <v>1.5590122479904869</v>
      </c>
      <c r="AA14" s="35">
        <f>'Daten - Roh '!AA14-'Daten - Roh '!AA24</f>
        <v>1.6311961101272074</v>
      </c>
      <c r="AB14" s="35">
        <f>'Daten - Roh '!AB14-'Daten - Roh '!AB24</f>
        <v>1.6177339904134365</v>
      </c>
      <c r="AC14" s="35">
        <f>'Daten - Roh '!AC14-'Daten - Roh '!AC24</f>
        <v>1.6833220402531452</v>
      </c>
      <c r="AD14" s="35">
        <f>'Daten - Roh '!AD14-'Daten - Roh '!AD24</f>
        <v>1.8048526656953408</v>
      </c>
      <c r="AE14" s="36">
        <f>'Daten - Roh '!AE14-'Daten - Roh '!AE24</f>
        <v>1.770549894386098</v>
      </c>
      <c r="AF14" s="19">
        <f>SUM(B14:AE14)/30</f>
        <v>1.6092215295520815</v>
      </c>
      <c r="AG14" s="17">
        <f t="shared" si="1"/>
        <v>1.6128026013932351</v>
      </c>
      <c r="AH14" s="17">
        <f>_xlfn.STDEV.P(B14:AF14)</f>
        <v>8.9470284781543744E-2</v>
      </c>
    </row>
    <row r="15" spans="1:39" ht="15" customHeight="1" x14ac:dyDescent="0.25">
      <c r="A15" s="6" t="s">
        <v>42</v>
      </c>
      <c r="B15" s="35">
        <f>'Daten - Roh '!B15-'Daten - Roh '!B25</f>
        <v>2.4420715429791775</v>
      </c>
      <c r="C15" s="35">
        <f>'Daten - Roh '!C15-'Daten - Roh '!C25</f>
        <v>2.2386545648691936</v>
      </c>
      <c r="D15" s="35">
        <f>'Daten - Roh '!D15-'Daten - Roh '!D25</f>
        <v>2.5526977087952694</v>
      </c>
      <c r="E15" s="35">
        <f>'Daten - Roh '!E15-'Daten - Roh '!E25</f>
        <v>2.335550628233555</v>
      </c>
      <c r="F15" s="35">
        <f>'Daten - Roh '!F15-'Daten - Roh '!F25</f>
        <v>2.8379828326180254</v>
      </c>
      <c r="G15" s="35">
        <f>'Daten - Roh '!G15-'Daten - Roh '!G25</f>
        <v>2.7414894654701518</v>
      </c>
      <c r="H15" s="35">
        <f>'Daten - Roh '!H15-'Daten - Roh '!H25</f>
        <v>1.8314022578728459</v>
      </c>
      <c r="I15" s="35">
        <f>'Daten - Roh '!I15-'Daten - Roh '!I25</f>
        <v>2.0212418300653594</v>
      </c>
      <c r="J15" s="35">
        <f>'Daten - Roh '!J15-'Daten - Roh '!J25</f>
        <v>2.3915691617246351</v>
      </c>
      <c r="K15" s="35">
        <f>'Daten - Roh '!K15-'Daten - Roh '!K25</f>
        <v>2.4484693059785223</v>
      </c>
      <c r="L15" s="35">
        <f>'Daten - Roh '!L15-'Daten - Roh '!L25</f>
        <v>2.656472776113235</v>
      </c>
      <c r="M15" s="35">
        <f>'Daten - Roh '!M15-'Daten - Roh '!M25</f>
        <v>2.692116954230809</v>
      </c>
      <c r="N15" s="35">
        <f>'Daten - Roh '!N15-'Daten - Roh '!N25</f>
        <v>2.858627691978838</v>
      </c>
      <c r="O15" s="35">
        <f>'Daten - Roh '!O15-'Daten - Roh '!O25</f>
        <v>2.8095976059423933</v>
      </c>
      <c r="P15" s="35">
        <f>'Daten - Roh '!P15-'Daten - Roh '!P25</f>
        <v>1.8243197850184749</v>
      </c>
      <c r="Q15" s="35">
        <f>'Daten - Roh '!Q15-'Daten - Roh '!Q25</f>
        <v>2.2197962154294033</v>
      </c>
      <c r="R15" s="35">
        <f>'Daten - Roh '!R15-'Daten - Roh '!R25</f>
        <v>2.625204226119159</v>
      </c>
      <c r="S15" s="35">
        <f>'Daten - Roh '!S15-'Daten - Roh '!S25</f>
        <v>2.6957847729005557</v>
      </c>
      <c r="T15" s="35">
        <f>'Daten - Roh '!T15-'Daten - Roh '!T25</f>
        <v>2.864171502757404</v>
      </c>
      <c r="U15" s="35">
        <f>'Daten - Roh '!U15-'Daten - Roh '!U25</f>
        <v>2.6802964902741873</v>
      </c>
      <c r="V15" s="35">
        <f>'Daten - Roh '!V15-'Daten - Roh '!V25</f>
        <v>2.4716994841241009</v>
      </c>
      <c r="W15" s="35">
        <f>'Daten - Roh '!W15-'Daten - Roh '!W25</f>
        <v>2.3573348833829835</v>
      </c>
      <c r="X15" s="35">
        <f>'Daten - Roh '!X15-'Daten - Roh '!X25</f>
        <v>2.5469755469755473</v>
      </c>
      <c r="Y15" s="35">
        <f>'Daten - Roh '!Y15-'Daten - Roh '!Y25</f>
        <v>2.5525195525195525</v>
      </c>
      <c r="Z15" s="35">
        <f>'Daten - Roh '!Z15-'Daten - Roh '!Z25</f>
        <v>2.4500233279358894</v>
      </c>
      <c r="AA15" s="35">
        <f>'Daten - Roh '!AA15-'Daten - Roh '!AA25</f>
        <v>2.7806350687487993</v>
      </c>
      <c r="AB15" s="35">
        <f>'Daten - Roh '!AB15-'Daten - Roh '!AB25</f>
        <v>2.2781552857301994</v>
      </c>
      <c r="AC15" s="35">
        <f>'Daten - Roh '!AC15-'Daten - Roh '!AC25</f>
        <v>2.6191377965912888</v>
      </c>
      <c r="AD15" s="35">
        <f>'Daten - Roh '!AD15-'Daten - Roh '!AD25</f>
        <v>2.8461172694582308</v>
      </c>
      <c r="AE15" s="36">
        <f>'Daten - Roh '!AE15-'Daten - Roh '!AE25</f>
        <v>2.8336949092097834</v>
      </c>
      <c r="AF15" s="19">
        <f>SUM(B15:AE15)/30</f>
        <v>2.5167936814682519</v>
      </c>
      <c r="AG15" s="17">
        <f t="shared" si="1"/>
        <v>2.5526086306574109</v>
      </c>
      <c r="AH15" s="17">
        <f>_xlfn.STDEV.P(B15:AF15)</f>
        <v>0.27813859189014328</v>
      </c>
    </row>
    <row r="16" spans="1:39" ht="18.75" x14ac:dyDescent="0.3">
      <c r="A16" s="50" t="s">
        <v>38</v>
      </c>
      <c r="B16" s="11" t="s">
        <v>39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4" ht="21" x14ac:dyDescent="0.35">
      <c r="A17" s="49" t="s">
        <v>37</v>
      </c>
      <c r="B17" s="11" t="s">
        <v>40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5"/>
      <c r="AF17" s="13" t="s">
        <v>44</v>
      </c>
      <c r="AG17" s="14" t="s">
        <v>20</v>
      </c>
      <c r="AH17" s="14" t="s">
        <v>19</v>
      </c>
    </row>
    <row r="18" spans="1:34" ht="15" customHeight="1" x14ac:dyDescent="0.25">
      <c r="A18" s="6" t="s">
        <v>10</v>
      </c>
      <c r="B18" s="24">
        <f>'Daten - Roh '!B8/'Daten - Roh '!B18</f>
        <v>3.8302658486707566</v>
      </c>
      <c r="C18" s="24">
        <f>'Daten - Roh '!C8/'Daten - Roh '!C18</f>
        <v>2.3648989898989901</v>
      </c>
      <c r="D18" s="24">
        <f>'Daten - Roh '!D8/'Daten - Roh '!D18</f>
        <v>8.2834355828220865</v>
      </c>
      <c r="E18" s="24">
        <f>'Daten - Roh '!E8/'Daten - Roh '!E18</f>
        <v>3.1829325789721827</v>
      </c>
      <c r="F18" s="24">
        <f>'Daten - Roh '!F8/'Daten - Roh '!F18</f>
        <v>17.347862886161661</v>
      </c>
      <c r="G18" s="24">
        <f>'Daten - Roh '!G8/'Daten - Roh '!G18</f>
        <v>7.665108451757666</v>
      </c>
      <c r="H18" s="24">
        <f>'Daten - Roh '!H8/'Daten - Roh '!H18</f>
        <v>1.4511456982274102</v>
      </c>
      <c r="I18" s="24">
        <f>'Daten - Roh '!I8/'Daten - Roh '!I18</f>
        <v>1.8447375652651827</v>
      </c>
      <c r="J18" s="24">
        <f>'Daten - Roh '!J8/'Daten - Roh '!J18</f>
        <v>3.3512931034482758</v>
      </c>
      <c r="K18" s="24">
        <f>'Daten - Roh '!K8/'Daten - Roh '!K18</f>
        <v>4.0840446487196322</v>
      </c>
      <c r="L18" s="24">
        <f>'Daten - Roh '!L8/'Daten - Roh '!L18</f>
        <v>10.440604751619871</v>
      </c>
      <c r="M18" s="24">
        <f>'Daten - Roh '!M8/'Daten - Roh '!M18</f>
        <v>14.155197657393851</v>
      </c>
      <c r="N18" s="24">
        <f>'Daten - Roh '!N8/'Daten - Roh '!N18</f>
        <v>24.369381107491858</v>
      </c>
      <c r="O18" s="24">
        <f>'Daten - Roh '!O8/'Daten - Roh '!O18</f>
        <v>13.042887029288703</v>
      </c>
      <c r="P18" s="24">
        <f>'Daten - Roh '!P8/'Daten - Roh '!P18</f>
        <v>1.3484114977307111</v>
      </c>
      <c r="Q18" s="24">
        <f>'Daten - Roh '!Q8/'Daten - Roh '!Q18</f>
        <v>2.214409937888199</v>
      </c>
      <c r="R18" s="24">
        <f>'Daten - Roh '!R8/'Daten - Roh '!R18</f>
        <v>5.1165644171779139</v>
      </c>
      <c r="S18" s="24">
        <f>'Daten - Roh '!S8/'Daten - Roh '!S18</f>
        <v>7.3924254633360196</v>
      </c>
      <c r="T18" s="24">
        <f>'Daten - Roh '!T8/'Daten - Roh '!T18</f>
        <v>50.409625069949634</v>
      </c>
      <c r="U18" s="24">
        <f>'Daten - Roh '!U8/'Daten - Roh '!U18</f>
        <v>6.4307538549400345</v>
      </c>
      <c r="V18" s="24">
        <f>'Daten - Roh '!V8/'Daten - Roh '!V18</f>
        <v>3.647214854111406</v>
      </c>
      <c r="W18" s="24">
        <f>'Daten - Roh '!W8/'Daten - Roh '!W18</f>
        <v>2.7238510301109349</v>
      </c>
      <c r="X18" s="24">
        <f>'Daten - Roh '!X8/'Daten - Roh '!X18</f>
        <v>6.0407185628742512</v>
      </c>
      <c r="Y18" s="24">
        <f>'Daten - Roh '!Y8/'Daten - Roh '!Y18</f>
        <v>6.6194225721784781</v>
      </c>
      <c r="Z18" s="24">
        <f>'Daten - Roh '!Z8/'Daten - Roh '!Z18</f>
        <v>3.0338220593135623</v>
      </c>
      <c r="AA18" s="24">
        <f>'Daten - Roh '!AA8/'Daten - Roh '!AA18</f>
        <v>11.178023327194598</v>
      </c>
      <c r="AB18" s="24">
        <f>'Daten - Roh '!AB8/'Daten - Roh '!AB18</f>
        <v>1.9714222906133216</v>
      </c>
      <c r="AC18" s="24">
        <f>'Daten - Roh '!AC8/'Daten - Roh '!AC18</f>
        <v>3.9928762243989313</v>
      </c>
      <c r="AD18" s="24">
        <f>'Daten - Roh '!AD8/'Daten - Roh '!AD18</f>
        <v>31.548780487804876</v>
      </c>
      <c r="AE18" s="25">
        <f>'Daten - Roh '!AE8/'Daten - Roh '!AE18</f>
        <v>25.57490494296578</v>
      </c>
      <c r="AF18" s="28">
        <f t="shared" ref="AF18:AF21" si="2">SUM(B18:AE18)/30</f>
        <v>9.4885674164108931</v>
      </c>
      <c r="AG18" s="24">
        <f>MEDIAN(B18:AE18)</f>
        <v>5.578641490026083</v>
      </c>
      <c r="AH18" s="24">
        <f>_xlfn.STDEV.P(B18:AF18)</f>
        <v>10.532514221007419</v>
      </c>
    </row>
    <row r="19" spans="1:34" ht="15" customHeight="1" x14ac:dyDescent="0.25">
      <c r="A19" s="6" t="s">
        <v>11</v>
      </c>
      <c r="B19" s="24">
        <f>'Daten - Roh '!B9/'Daten - Roh '!B19</f>
        <v>8.3067092651757193</v>
      </c>
      <c r="C19" s="24">
        <f>'Daten - Roh '!C9/'Daten - Roh '!C19</f>
        <v>5.1229105211406099</v>
      </c>
      <c r="D19" s="24">
        <f>'Daten - Roh '!D9/'Daten - Roh '!D19</f>
        <v>20.25195094760312</v>
      </c>
      <c r="E19" s="24">
        <f>'Daten - Roh '!E9/'Daten - Roh '!E19</f>
        <v>7.274821286735504</v>
      </c>
      <c r="F19" s="24">
        <f>'Daten - Roh '!F9/'Daten - Roh '!F19</f>
        <v>40.774436090225564</v>
      </c>
      <c r="G19" s="24">
        <f>'Daten - Roh '!G9/'Daten - Roh '!G19</f>
        <v>17.520646583394562</v>
      </c>
      <c r="H19" s="24">
        <f>'Daten - Roh '!H9/'Daten - Roh '!H19</f>
        <v>3.0946313285762828</v>
      </c>
      <c r="I19" s="24">
        <f>'Daten - Roh '!I9/'Daten - Roh '!I19</f>
        <v>3.9230934479054778</v>
      </c>
      <c r="J19" s="24">
        <f>'Daten - Roh '!J9/'Daten - Roh '!J19</f>
        <v>7.7977220956719817</v>
      </c>
      <c r="K19" s="24">
        <f>'Daten - Roh '!K9/'Daten - Roh '!K19</f>
        <v>9.5627802690582957</v>
      </c>
      <c r="L19" s="24">
        <f>'Daten - Roh '!L9/'Daten - Roh '!L19</f>
        <v>25.770712909441233</v>
      </c>
      <c r="M19" s="24">
        <f>'Daten - Roh '!M9/'Daten - Roh '!M19</f>
        <v>36.022849462365592</v>
      </c>
      <c r="N19" s="24">
        <f>'Daten - Roh '!N9/'Daten - Roh '!N19</f>
        <v>60.043598233995588</v>
      </c>
      <c r="O19" s="24">
        <f>'Daten - Roh '!O9/'Daten - Roh '!O19</f>
        <v>30.298411813875731</v>
      </c>
      <c r="P19" s="24">
        <f>'Daten - Roh '!P9/'Daten - Roh '!P19</f>
        <v>2.8740510697032438</v>
      </c>
      <c r="Q19" s="24">
        <f>'Daten - Roh '!Q9/'Daten - Roh '!Q19</f>
        <v>4.8279590654566515</v>
      </c>
      <c r="R19" s="24">
        <f>'Daten - Roh '!R9/'Daten - Roh '!R19</f>
        <v>12.153169828782971</v>
      </c>
      <c r="S19" s="24">
        <f>'Daten - Roh '!S9/'Daten - Roh '!S19</f>
        <v>18.344078486334968</v>
      </c>
      <c r="T19" s="24">
        <f>'Daten - Roh '!T9/'Daten - Roh '!T19</f>
        <v>126.60681265206813</v>
      </c>
      <c r="U19" s="24">
        <f>'Daten - Roh '!U9/'Daten - Roh '!U19</f>
        <v>14.230596483540559</v>
      </c>
      <c r="V19" s="24">
        <f>'Daten - Roh '!V9/'Daten - Roh '!V19</f>
        <v>8.1843717001055971</v>
      </c>
      <c r="W19" s="24">
        <f>'Daten - Roh '!W9/'Daten - Roh '!W19</f>
        <v>6.162132060461416</v>
      </c>
      <c r="X19" s="24">
        <f>'Daten - Roh '!X9/'Daten - Roh '!X19</f>
        <v>14.641039236479321</v>
      </c>
      <c r="Y19" s="24">
        <f>'Daten - Roh '!Y9/'Daten - Roh '!Y19</f>
        <v>16.475990396158462</v>
      </c>
      <c r="Z19" s="24">
        <f>'Daten - Roh '!Z9/'Daten - Roh '!Z19</f>
        <v>6.5873259270849633</v>
      </c>
      <c r="AA19" s="24">
        <f>'Daten - Roh '!AA9/'Daten - Roh '!AA19</f>
        <v>25.603691112190383</v>
      </c>
      <c r="AB19" s="24">
        <f>'Daten - Roh '!AB9/'Daten - Roh '!AB19</f>
        <v>4.3427590715920239</v>
      </c>
      <c r="AC19" s="24">
        <f>'Daten - Roh '!AC9/'Daten - Roh '!AC19</f>
        <v>9.3613086770981511</v>
      </c>
      <c r="AD19" s="24">
        <f>'Daten - Roh '!AD9/'Daten - Roh '!AD19</f>
        <v>84.422473867595812</v>
      </c>
      <c r="AE19" s="25">
        <f>'Daten - Roh '!AE9/'Daten - Roh '!AE19</f>
        <v>66.443376801647219</v>
      </c>
      <c r="AF19" s="28">
        <f t="shared" si="2"/>
        <v>23.234213689715506</v>
      </c>
      <c r="AG19" s="24">
        <f t="shared" ref="AG19:AG21" si="3">MEDIAN(B19:AE19)</f>
        <v>13.191883156161765</v>
      </c>
      <c r="AH19" s="24">
        <f>_xlfn.STDEV.P(B19:AF19)</f>
        <v>27.048852901334207</v>
      </c>
    </row>
    <row r="20" spans="1:34" ht="15" customHeight="1" x14ac:dyDescent="0.25">
      <c r="A20" s="6" t="s">
        <v>9</v>
      </c>
      <c r="B20" s="24">
        <f>'Daten - Roh '!B10/'Daten - Roh '!B20</f>
        <v>1</v>
      </c>
      <c r="C20" s="24">
        <f>'Daten - Roh '!C10/'Daten - Roh '!C20</f>
        <v>0.87272727272727268</v>
      </c>
      <c r="D20" s="24">
        <f>'Daten - Roh '!D10/'Daten - Roh '!D20</f>
        <v>1.3394495412844036</v>
      </c>
      <c r="E20" s="24">
        <f>'Daten - Roh '!E10/'Daten - Roh '!E20</f>
        <v>0.58305084745762714</v>
      </c>
      <c r="F20" s="24">
        <f>'Daten - Roh '!F10/'Daten - Roh '!F20</f>
        <v>0.9652605459057072</v>
      </c>
      <c r="G20" s="24">
        <f>'Daten - Roh '!G10/'Daten - Roh '!G20</f>
        <v>1.0026315789473683</v>
      </c>
      <c r="H20" s="24">
        <f>'Daten - Roh '!H10/'Daten - Roh '!H20</f>
        <v>1.027027027027027</v>
      </c>
      <c r="I20" s="24">
        <f>'Daten - Roh '!I10/'Daten - Roh '!I20</f>
        <v>0.98726114649681529</v>
      </c>
      <c r="J20" s="24">
        <f>'Daten - Roh '!J10/'Daten - Roh '!J20</f>
        <v>0.91910112359550566</v>
      </c>
      <c r="K20" s="24">
        <f>'Daten - Roh '!K10/'Daten - Roh '!K20</f>
        <v>1.1301939058171746</v>
      </c>
      <c r="L20" s="24">
        <f>'Daten - Roh '!L10/'Daten - Roh '!L20</f>
        <v>0.42414860681114552</v>
      </c>
      <c r="M20" s="24">
        <f>'Daten - Roh '!M10/'Daten - Roh '!M20</f>
        <v>0.34801762114537443</v>
      </c>
      <c r="N20" s="24">
        <f>'Daten - Roh '!N10/'Daten - Roh '!N20</f>
        <v>0.86233766233766229</v>
      </c>
      <c r="O20" s="24">
        <f>'Daten - Roh '!O10/'Daten - Roh '!O20</f>
        <v>1</v>
      </c>
      <c r="P20" s="24">
        <f>'Daten - Roh '!P10/'Daten - Roh '!P20</f>
        <v>1.0225988700564972</v>
      </c>
      <c r="Q20" s="24">
        <f>'Daten - Roh '!Q10/'Daten - Roh '!Q20</f>
        <v>1</v>
      </c>
      <c r="R20" s="24">
        <f>'Daten - Roh '!R10/'Daten - Roh '!R20</f>
        <v>0.94493392070484583</v>
      </c>
      <c r="S20" s="24">
        <f>'Daten - Roh '!S10/'Daten - Roh '!S20</f>
        <v>1.115979381443299</v>
      </c>
      <c r="T20" s="24">
        <f>'Daten - Roh '!T10/'Daten - Roh '!T20</f>
        <v>0.98189134808853118</v>
      </c>
      <c r="U20" s="24">
        <f>'Daten - Roh '!U10/'Daten - Roh '!U20</f>
        <v>1.020964360587002</v>
      </c>
      <c r="V20" s="24">
        <f>'Daten - Roh '!V10/'Daten - Roh '!V20</f>
        <v>0.97674418604651159</v>
      </c>
      <c r="W20" s="24">
        <f>'Daten - Roh '!W10/'Daten - Roh '!W20</f>
        <v>0.92222222222222228</v>
      </c>
      <c r="X20" s="24">
        <f>'Daten - Roh '!X10/'Daten - Roh '!X20</f>
        <v>0.68313458262350935</v>
      </c>
      <c r="Y20" s="24">
        <f>'Daten - Roh '!Y10/'Daten - Roh '!Y20</f>
        <v>0.97113402061855669</v>
      </c>
      <c r="Z20" s="24">
        <f>'Daten - Roh '!Z10/'Daten - Roh '!Z20</f>
        <v>1.1051454138702461</v>
      </c>
      <c r="AA20" s="24">
        <f>'Daten - Roh '!AA10/'Daten - Roh '!AA20</f>
        <v>1.2156862745098038</v>
      </c>
      <c r="AB20" s="24">
        <f>'Daten - Roh '!AB10/'Daten - Roh '!AB20</f>
        <v>0.94174757281553401</v>
      </c>
      <c r="AC20" s="24">
        <f>'Daten - Roh '!AC10/'Daten - Roh '!AC20</f>
        <v>1.1270718232044199</v>
      </c>
      <c r="AD20" s="24">
        <f>'Daten - Roh '!AD10/'Daten - Roh '!AD20</f>
        <v>0.89234449760765555</v>
      </c>
      <c r="AE20" s="25">
        <f>'Daten - Roh '!AE10/'Daten - Roh '!AE20</f>
        <v>0.82543103448275867</v>
      </c>
      <c r="AF20" s="28">
        <f t="shared" si="2"/>
        <v>0.94027454628114904</v>
      </c>
      <c r="AG20" s="24">
        <f t="shared" si="3"/>
        <v>0.97931776706752138</v>
      </c>
      <c r="AH20" s="24">
        <f>_xlfn.STDEV.P(B20:AF20)</f>
        <v>0.20034364943386451</v>
      </c>
    </row>
    <row r="21" spans="1:34" ht="15" customHeight="1" x14ac:dyDescent="0.25">
      <c r="A21" s="6" t="s">
        <v>18</v>
      </c>
      <c r="B21" s="24">
        <f>'Daten - Roh '!B11/'Daten - Roh '!B21</f>
        <v>0.99976056710827443</v>
      </c>
      <c r="C21" s="24">
        <f>'Daten - Roh '!C11/'Daten - Roh '!C21</f>
        <v>0.98029292867019535</v>
      </c>
      <c r="D21" s="24">
        <f>'Daten - Roh '!D11/'Daten - Roh '!D21</f>
        <v>0.96738010728337986</v>
      </c>
      <c r="E21" s="24">
        <f>'Daten - Roh '!E11/'Daten - Roh '!E21</f>
        <v>0.892078065314729</v>
      </c>
      <c r="F21" s="24">
        <f>'Daten - Roh '!F11/'Daten - Roh '!F21</f>
        <v>0.89523063995798335</v>
      </c>
      <c r="G21" s="24">
        <f>'Daten - Roh '!G11/'Daten - Roh '!G21</f>
        <v>0.90376899551260237</v>
      </c>
      <c r="H21" s="24">
        <f>'Daten - Roh '!H11/'Daten - Roh '!H21</f>
        <v>0.99941989705690881</v>
      </c>
      <c r="I21" s="24">
        <f>'Daten - Roh '!I11/'Daten - Roh '!I21</f>
        <v>0.99802510494528662</v>
      </c>
      <c r="J21" s="24">
        <f>'Daten - Roh '!J11/'Daten - Roh '!J21</f>
        <v>0.92785314794360207</v>
      </c>
      <c r="K21" s="24">
        <f>'Daten - Roh '!K11/'Daten - Roh '!K21</f>
        <v>0.97329092177105359</v>
      </c>
      <c r="L21" s="24">
        <f>'Daten - Roh '!L11/'Daten - Roh '!L21</f>
        <v>0.94791740512782052</v>
      </c>
      <c r="M21" s="24">
        <f>'Daten - Roh '!M11/'Daten - Roh '!M21</f>
        <v>0.94389466957642065</v>
      </c>
      <c r="N21" s="24">
        <f>'Daten - Roh '!N11/'Daten - Roh '!N21</f>
        <v>0.92464333538582866</v>
      </c>
      <c r="O21" s="24">
        <f>'Daten - Roh '!O11/'Daten - Roh '!O21</f>
        <v>0.90998678836308999</v>
      </c>
      <c r="P21" s="24">
        <f>'Daten - Roh '!P11/'Daten - Roh '!P21</f>
        <v>0.99943811584208953</v>
      </c>
      <c r="Q21" s="24">
        <f>'Daten - Roh '!Q11/'Daten - Roh '!Q21</f>
        <v>0.99999999999995082</v>
      </c>
      <c r="R21" s="24">
        <f>'Daten - Roh '!R11/'Daten - Roh '!R21</f>
        <v>0.90661976325055416</v>
      </c>
      <c r="S21" s="24">
        <f>'Daten - Roh '!S11/'Daten - Roh '!S21</f>
        <v>0.94585168938885045</v>
      </c>
      <c r="T21" s="24">
        <f>'Daten - Roh '!T11/'Daten - Roh '!T21</f>
        <v>0.8857818277944064</v>
      </c>
      <c r="U21" s="24">
        <f>'Daten - Roh '!U11/'Daten - Roh '!U21</f>
        <v>0.9462530983054438</v>
      </c>
      <c r="V21" s="24">
        <f>'Daten - Roh '!V11/'Daten - Roh '!V21</f>
        <v>0.99646523249585361</v>
      </c>
      <c r="W21" s="24">
        <f>'Daten - Roh '!W11/'Daten - Roh '!W21</f>
        <v>0.98008195743012494</v>
      </c>
      <c r="X21" s="24">
        <f>'Daten - Roh '!X11/'Daten - Roh '!X21</f>
        <v>0.94399642045367971</v>
      </c>
      <c r="Y21" s="24">
        <f>'Daten - Roh '!Y11/'Daten - Roh '!Y21</f>
        <v>1.0385042673205458</v>
      </c>
      <c r="Z21" s="24">
        <f>'Daten - Roh '!Z11/'Daten - Roh '!Z21</f>
        <v>0.94484968007974202</v>
      </c>
      <c r="AA21" s="24">
        <f>'Daten - Roh '!AA11/'Daten - Roh '!AA21</f>
        <v>0.96018914690651924</v>
      </c>
      <c r="AB21" s="24">
        <f>'Daten - Roh '!AB11/'Daten - Roh '!AB21</f>
        <v>0.9820531431981977</v>
      </c>
      <c r="AC21" s="24">
        <f>'Daten - Roh '!AC11/'Daten - Roh '!AC21</f>
        <v>0.97483954249437821</v>
      </c>
      <c r="AD21" s="24">
        <f>'Daten - Roh '!AD11/'Daten - Roh '!AD21</f>
        <v>0.89638275401892986</v>
      </c>
      <c r="AE21" s="25">
        <f>'Daten - Roh '!AE11/'Daten - Roh '!AE21</f>
        <v>0.91280304468082585</v>
      </c>
      <c r="AF21" s="28">
        <f t="shared" si="2"/>
        <v>0.95258840858924232</v>
      </c>
      <c r="AG21" s="24">
        <f t="shared" si="3"/>
        <v>0.94708525171663216</v>
      </c>
      <c r="AH21" s="24">
        <f>_xlfn.STDEV.P(B21:AF21)</f>
        <v>3.9350149279403626E-2</v>
      </c>
    </row>
    <row r="22" spans="1:34" ht="9.9499999999999993" customHeight="1" x14ac:dyDescent="0.25">
      <c r="A22" s="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7"/>
      <c r="AF22" s="29"/>
      <c r="AG22" s="29"/>
      <c r="AH22" s="29"/>
    </row>
    <row r="23" spans="1:34" x14ac:dyDescent="0.25">
      <c r="A23" s="6" t="s">
        <v>12</v>
      </c>
      <c r="B23" s="24">
        <f>'Daten - Roh '!B13/'Daten - Roh '!B23</f>
        <v>3.8302658486707566</v>
      </c>
      <c r="C23" s="24">
        <f>'Daten - Roh '!C13/'Daten - Roh '!C23</f>
        <v>2.3648989898989896</v>
      </c>
      <c r="D23" s="24">
        <f>'Daten - Roh '!D13/'Daten - Roh '!D23</f>
        <v>8.2834355828220865</v>
      </c>
      <c r="E23" s="24">
        <f>'Daten - Roh '!E13/'Daten - Roh '!E23</f>
        <v>3.1829325789721827</v>
      </c>
      <c r="F23" s="24">
        <f>'Daten - Roh '!F13/'Daten - Roh '!F23</f>
        <v>17.347862886161657</v>
      </c>
      <c r="G23" s="24">
        <f>'Daten - Roh '!G13/'Daten - Roh '!G23</f>
        <v>7.665108451757666</v>
      </c>
      <c r="H23" s="24">
        <f>'Daten - Roh '!H13/'Daten - Roh '!H23</f>
        <v>1.4511456982274105</v>
      </c>
      <c r="I23" s="24">
        <f>'Daten - Roh '!I13/'Daten - Roh '!I23</f>
        <v>1.844737565265183</v>
      </c>
      <c r="J23" s="24">
        <f>'Daten - Roh '!J13/'Daten - Roh '!J23</f>
        <v>3.3512931034482754</v>
      </c>
      <c r="K23" s="24">
        <f>'Daten - Roh '!K13/'Daten - Roh '!K23</f>
        <v>4.0840446487196322</v>
      </c>
      <c r="L23" s="24">
        <f>'Daten - Roh '!L13/'Daten - Roh '!L23</f>
        <v>10.440604751619871</v>
      </c>
      <c r="M23" s="24">
        <f>'Daten - Roh '!M13/'Daten - Roh '!M23</f>
        <v>14.155197657393851</v>
      </c>
      <c r="N23" s="24">
        <f>'Daten - Roh '!N13/'Daten - Roh '!N23</f>
        <v>24.369381107491858</v>
      </c>
      <c r="O23" s="24">
        <f>'Daten - Roh '!O13/'Daten - Roh '!O23</f>
        <v>13.042887029288703</v>
      </c>
      <c r="P23" s="24">
        <f>'Daten - Roh '!P13/'Daten - Roh '!P23</f>
        <v>1.3484114977307111</v>
      </c>
      <c r="Q23" s="24">
        <f>'Daten - Roh '!Q13/'Daten - Roh '!Q23</f>
        <v>2.214409937888199</v>
      </c>
      <c r="R23" s="24">
        <f>'Daten - Roh '!R13/'Daten - Roh '!R23</f>
        <v>5.1165644171779139</v>
      </c>
      <c r="S23" s="24">
        <f>'Daten - Roh '!S13/'Daten - Roh '!S23</f>
        <v>7.3924254633360187</v>
      </c>
      <c r="T23" s="24">
        <f>'Daten - Roh '!T13/'Daten - Roh '!T23</f>
        <v>50.409625069949634</v>
      </c>
      <c r="U23" s="24">
        <f>'Daten - Roh '!U13/'Daten - Roh '!U23</f>
        <v>6.4307538549400336</v>
      </c>
      <c r="V23" s="24">
        <f>'Daten - Roh '!V13/'Daten - Roh '!V23</f>
        <v>3.647214854111406</v>
      </c>
      <c r="W23" s="24">
        <f>'Daten - Roh '!W13/'Daten - Roh '!W23</f>
        <v>2.7238510301109349</v>
      </c>
      <c r="X23" s="24">
        <f>'Daten - Roh '!X13/'Daten - Roh '!X23</f>
        <v>6.0407185628742512</v>
      </c>
      <c r="Y23" s="24">
        <f>'Daten - Roh '!Y13/'Daten - Roh '!Y23</f>
        <v>6.6194225721784772</v>
      </c>
      <c r="Z23" s="24">
        <f>'Daten - Roh '!Z13/'Daten - Roh '!Z23</f>
        <v>3.0338220593135623</v>
      </c>
      <c r="AA23" s="24">
        <f>'Daten - Roh '!AA13/'Daten - Roh '!AA23</f>
        <v>11.178023327194598</v>
      </c>
      <c r="AB23" s="24">
        <f>'Daten - Roh '!AB13/'Daten - Roh '!AB23</f>
        <v>1.9714222906133214</v>
      </c>
      <c r="AC23" s="24">
        <f>'Daten - Roh '!AC13/'Daten - Roh '!AC23</f>
        <v>3.9928762243989313</v>
      </c>
      <c r="AD23" s="24">
        <f>'Daten - Roh '!AD13/'Daten - Roh '!AD23</f>
        <v>31.54878048780488</v>
      </c>
      <c r="AE23" s="25">
        <f>'Daten - Roh '!AE13/'Daten - Roh '!AE23</f>
        <v>25.57490494296578</v>
      </c>
      <c r="AF23" s="28">
        <f t="shared" ref="AF23" si="4">SUM(B23:AE23)/30</f>
        <v>9.4885674164108931</v>
      </c>
      <c r="AG23" s="24">
        <f t="shared" ref="AG23:AG25" si="5">MEDIAN(B23:AE23)</f>
        <v>5.578641490026083</v>
      </c>
      <c r="AH23" s="24">
        <f>_xlfn.STDEV.P(B23:AF23)</f>
        <v>10.532514221007419</v>
      </c>
    </row>
    <row r="24" spans="1:34" x14ac:dyDescent="0.25">
      <c r="A24" s="6" t="s">
        <v>41</v>
      </c>
      <c r="B24" s="24">
        <f>'Daten - Roh '!B14/'Daten - Roh '!B24</f>
        <v>2.1687030596214236</v>
      </c>
      <c r="C24" s="24">
        <f>'Daten - Roh '!C14/'Daten - Roh '!C24</f>
        <v>2.1662280473803324</v>
      </c>
      <c r="D24" s="24">
        <f>'Daten - Roh '!D14/'Daten - Roh '!D24</f>
        <v>2.4448733553986877</v>
      </c>
      <c r="E24" s="24">
        <f>'Daten - Roh '!E14/'Daten - Roh '!E24</f>
        <v>2.2855719077419647</v>
      </c>
      <c r="F24" s="24">
        <f>'Daten - Roh '!F14/'Daten - Roh '!F24</f>
        <v>2.350401104608177</v>
      </c>
      <c r="G24" s="24">
        <f>'Daten - Roh '!G14/'Daten - Roh '!G24</f>
        <v>2.2857662998071406</v>
      </c>
      <c r="H24" s="24">
        <f>'Daten - Roh '!H14/'Daten - Roh '!H24</f>
        <v>2.1325435015632181</v>
      </c>
      <c r="I24" s="24">
        <f>'Daten - Roh '!I14/'Daten - Roh '!I24</f>
        <v>2.1266404077056511</v>
      </c>
      <c r="J24" s="24">
        <f>'Daten - Roh '!J14/'Daten - Roh '!J24</f>
        <v>2.3267800980011573</v>
      </c>
      <c r="K24" s="24">
        <f>'Daten - Roh '!K14/'Daten - Roh '!K24</f>
        <v>2.3414974838867821</v>
      </c>
      <c r="L24" s="24">
        <f>'Daten - Roh '!L14/'Daten - Roh '!L24</f>
        <v>2.4683161102754014</v>
      </c>
      <c r="M24" s="24">
        <f>'Daten - Roh '!M14/'Daten - Roh '!M24</f>
        <v>2.5448496258580575</v>
      </c>
      <c r="N24" s="24">
        <f>'Daten - Roh '!N14/'Daten - Roh '!N24</f>
        <v>2.4638950808453823</v>
      </c>
      <c r="O24" s="24">
        <f>'Daten - Roh '!O14/'Daten - Roh '!O24</f>
        <v>2.3229835346912502</v>
      </c>
      <c r="P24" s="24">
        <f>'Daten - Roh '!P14/'Daten - Roh '!P24</f>
        <v>2.1314347100570452</v>
      </c>
      <c r="Q24" s="24">
        <f>'Daten - Roh '!Q14/'Daten - Roh '!Q24</f>
        <v>2.1802462962485163</v>
      </c>
      <c r="R24" s="24">
        <f>'Daten - Roh '!R14/'Daten - Roh '!R24</f>
        <v>2.37525981066142</v>
      </c>
      <c r="S24" s="24">
        <f>'Daten - Roh '!S14/'Daten - Roh '!S24</f>
        <v>2.4814695227318175</v>
      </c>
      <c r="T24" s="24">
        <f>'Daten - Roh '!T14/'Daten - Roh '!T24</f>
        <v>2.5115602918368345</v>
      </c>
      <c r="U24" s="24">
        <f>'Daten - Roh '!U14/'Daten - Roh '!U24</f>
        <v>2.2128970886685035</v>
      </c>
      <c r="V24" s="24">
        <f>'Daten - Roh '!V14/'Daten - Roh '!V24</f>
        <v>2.2440059134107706</v>
      </c>
      <c r="W24" s="24">
        <f>'Daten - Roh '!W14/'Daten - Roh '!W24</f>
        <v>2.2622867375424893</v>
      </c>
      <c r="X24" s="24">
        <f>'Daten - Roh '!X14/'Daten - Roh '!X24</f>
        <v>2.4237247744766521</v>
      </c>
      <c r="Y24" s="24">
        <f>'Daten - Roh '!Y14/'Daten - Roh '!Y24</f>
        <v>2.4890374071912671</v>
      </c>
      <c r="Z24" s="24">
        <f>'Daten - Roh '!Z14/'Daten - Roh '!Z24</f>
        <v>2.1712960741591489</v>
      </c>
      <c r="AA24" s="24">
        <f>'Daten - Roh '!AA14/'Daten - Roh '!AA24</f>
        <v>2.2905383503629047</v>
      </c>
      <c r="AB24" s="24">
        <f>'Daten - Roh '!AB14/'Daten - Roh '!AB24</f>
        <v>2.2028558225548744</v>
      </c>
      <c r="AC24" s="24">
        <f>'Daten - Roh '!AC14/'Daten - Roh '!AC24</f>
        <v>2.3445025968736006</v>
      </c>
      <c r="AD24" s="24">
        <f>'Daten - Roh '!AD14/'Daten - Roh '!AD24</f>
        <v>2.6759346181456736</v>
      </c>
      <c r="AE24" s="25">
        <f>'Daten - Roh '!AE14/'Daten - Roh '!AE24</f>
        <v>2.5979911538213583</v>
      </c>
      <c r="AF24" s="28">
        <f>SUM(B24:AE24)/30</f>
        <v>2.3341363595375837</v>
      </c>
      <c r="AG24" s="24">
        <f t="shared" si="5"/>
        <v>2.3248818163462035</v>
      </c>
      <c r="AH24" s="24">
        <f>_xlfn.STDEV.P(B24:AF24)</f>
        <v>0.14455865098775963</v>
      </c>
    </row>
    <row r="25" spans="1:34" x14ac:dyDescent="0.25">
      <c r="A25" s="6" t="s">
        <v>42</v>
      </c>
      <c r="B25" s="24">
        <f>'Daten - Roh '!B15/'Daten - Roh '!B25</f>
        <v>8.3067092651757193</v>
      </c>
      <c r="C25" s="24">
        <f>'Daten - Roh '!C15/'Daten - Roh '!C25</f>
        <v>5.122910521140609</v>
      </c>
      <c r="D25" s="24">
        <f>'Daten - Roh '!D15/'Daten - Roh '!D25</f>
        <v>20.25195094760312</v>
      </c>
      <c r="E25" s="24">
        <f>'Daten - Roh '!E15/'Daten - Roh '!E25</f>
        <v>7.274821286735504</v>
      </c>
      <c r="F25" s="24">
        <f>'Daten - Roh '!F15/'Daten - Roh '!F25</f>
        <v>40.774436090225564</v>
      </c>
      <c r="G25" s="24">
        <f>'Daten - Roh '!G15/'Daten - Roh '!G25</f>
        <v>17.520646583394562</v>
      </c>
      <c r="H25" s="24">
        <f>'Daten - Roh '!H15/'Daten - Roh '!H25</f>
        <v>3.0946313285762823</v>
      </c>
      <c r="I25" s="24">
        <f>'Daten - Roh '!I15/'Daten - Roh '!I25</f>
        <v>3.9230934479054782</v>
      </c>
      <c r="J25" s="24">
        <f>'Daten - Roh '!J15/'Daten - Roh '!J25</f>
        <v>7.7977220956719817</v>
      </c>
      <c r="K25" s="24">
        <f>'Daten - Roh '!K15/'Daten - Roh '!K25</f>
        <v>9.5627802690582957</v>
      </c>
      <c r="L25" s="24">
        <f>'Daten - Roh '!L15/'Daten - Roh '!L25</f>
        <v>25.770712909441233</v>
      </c>
      <c r="M25" s="24">
        <f>'Daten - Roh '!M15/'Daten - Roh '!M25</f>
        <v>36.022849462365592</v>
      </c>
      <c r="N25" s="24">
        <f>'Daten - Roh '!N15/'Daten - Roh '!N25</f>
        <v>60.043598233995581</v>
      </c>
      <c r="O25" s="24">
        <f>'Daten - Roh '!O15/'Daten - Roh '!O25</f>
        <v>30.298411813875735</v>
      </c>
      <c r="P25" s="24">
        <f>'Daten - Roh '!P15/'Daten - Roh '!P25</f>
        <v>2.8740510697032438</v>
      </c>
      <c r="Q25" s="24">
        <f>'Daten - Roh '!Q15/'Daten - Roh '!Q25</f>
        <v>4.8279590654566515</v>
      </c>
      <c r="R25" s="24">
        <f>'Daten - Roh '!R15/'Daten - Roh '!R25</f>
        <v>12.153169828782971</v>
      </c>
      <c r="S25" s="24">
        <f>'Daten - Roh '!S15/'Daten - Roh '!S25</f>
        <v>18.344078486334972</v>
      </c>
      <c r="T25" s="24">
        <f>'Daten - Roh '!T15/'Daten - Roh '!T25</f>
        <v>126.60681265206814</v>
      </c>
      <c r="U25" s="24">
        <f>'Daten - Roh '!U15/'Daten - Roh '!U25</f>
        <v>14.230596483540561</v>
      </c>
      <c r="V25" s="24">
        <f>'Daten - Roh '!V15/'Daten - Roh '!V25</f>
        <v>8.1843717001055971</v>
      </c>
      <c r="W25" s="24">
        <f>'Daten - Roh '!W15/'Daten - Roh '!W25</f>
        <v>6.162132060461416</v>
      </c>
      <c r="X25" s="24">
        <f>'Daten - Roh '!X15/'Daten - Roh '!X25</f>
        <v>14.641039236479322</v>
      </c>
      <c r="Y25" s="24">
        <f>'Daten - Roh '!Y15/'Daten - Roh '!Y25</f>
        <v>16.475990396158466</v>
      </c>
      <c r="Z25" s="24">
        <f>'Daten - Roh '!Z15/'Daten - Roh '!Z25</f>
        <v>6.5873259270849633</v>
      </c>
      <c r="AA25" s="24">
        <f>'Daten - Roh '!AA15/'Daten - Roh '!AA25</f>
        <v>25.603691112190386</v>
      </c>
      <c r="AB25" s="24">
        <f>'Daten - Roh '!AB15/'Daten - Roh '!AB25</f>
        <v>4.342759071592023</v>
      </c>
      <c r="AC25" s="24">
        <f>'Daten - Roh '!AC15/'Daten - Roh '!AC25</f>
        <v>9.3613086770981511</v>
      </c>
      <c r="AD25" s="24">
        <f>'Daten - Roh '!AD15/'Daten - Roh '!AD25</f>
        <v>84.422473867595812</v>
      </c>
      <c r="AE25" s="25">
        <f>'Daten - Roh '!AE15/'Daten - Roh '!AE25</f>
        <v>66.443376801647219</v>
      </c>
      <c r="AF25" s="28">
        <f>SUM(B25:AE25)/30</f>
        <v>23.234213689715506</v>
      </c>
      <c r="AG25" s="24">
        <f t="shared" si="5"/>
        <v>13.191883156161765</v>
      </c>
      <c r="AH25" s="24">
        <f>_xlfn.STDEV.P(B25:AF25)</f>
        <v>27.048852901334207</v>
      </c>
    </row>
    <row r="29" spans="1:34" ht="15" customHeight="1" x14ac:dyDescent="0.25"/>
    <row r="30" spans="1:34" ht="15" customHeight="1" x14ac:dyDescent="0.25"/>
    <row r="31" spans="1:34" ht="15" customHeight="1" x14ac:dyDescent="0.25"/>
    <row r="32" spans="1:34" ht="15" customHeight="1" x14ac:dyDescent="0.25"/>
  </sheetData>
  <mergeCells count="1">
    <mergeCell ref="AJ7:AM1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8A841-AE7F-4C56-BBDF-B14934CA4203}">
  <dimension ref="A1:AM35"/>
  <sheetViews>
    <sheetView showGridLines="0" zoomScaleNormal="100" workbookViewId="0">
      <pane xSplit="1" ySplit="3" topLeftCell="M4" activePane="bottomRight" state="frozen"/>
      <selection pane="topRight" activeCell="B1" sqref="B1"/>
      <selection pane="bottomLeft" activeCell="A4" sqref="A4"/>
      <selection pane="bottomRight" activeCell="AG13" sqref="AG13"/>
    </sheetView>
  </sheetViews>
  <sheetFormatPr baseColWidth="10" defaultRowHeight="15" x14ac:dyDescent="0.25"/>
  <cols>
    <col min="1" max="1" width="26" bestFit="1" customWidth="1"/>
    <col min="2" max="31" width="12.7109375" hidden="1" customWidth="1"/>
    <col min="32" max="33" width="15.7109375" bestFit="1" customWidth="1"/>
    <col min="34" max="34" width="19.85546875" bestFit="1" customWidth="1"/>
  </cols>
  <sheetData>
    <row r="1" spans="1:39" ht="15" customHeight="1" x14ac:dyDescent="0.25">
      <c r="A1" s="6" t="s">
        <v>35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</row>
    <row r="2" spans="1:39" ht="15" customHeight="1" x14ac:dyDescent="0.25">
      <c r="A2" s="6" t="s">
        <v>4</v>
      </c>
      <c r="B2" s="8" t="s">
        <v>6</v>
      </c>
      <c r="C2" s="8" t="s">
        <v>7</v>
      </c>
      <c r="D2" s="8" t="s">
        <v>6</v>
      </c>
      <c r="E2" s="8" t="s">
        <v>13</v>
      </c>
      <c r="F2" s="8" t="s">
        <v>6</v>
      </c>
      <c r="G2" s="8" t="s">
        <v>14</v>
      </c>
      <c r="H2" s="8" t="s">
        <v>6</v>
      </c>
      <c r="I2" s="8" t="s">
        <v>15</v>
      </c>
      <c r="J2" s="8" t="s">
        <v>6</v>
      </c>
      <c r="K2" s="8" t="s">
        <v>16</v>
      </c>
      <c r="L2" s="8" t="s">
        <v>7</v>
      </c>
      <c r="M2" s="8" t="s">
        <v>13</v>
      </c>
      <c r="N2" s="8" t="s">
        <v>7</v>
      </c>
      <c r="O2" s="8" t="s">
        <v>14</v>
      </c>
      <c r="P2" s="8" t="s">
        <v>7</v>
      </c>
      <c r="Q2" s="8" t="s">
        <v>15</v>
      </c>
      <c r="R2" s="8" t="s">
        <v>7</v>
      </c>
      <c r="S2" s="8" t="s">
        <v>16</v>
      </c>
      <c r="T2" s="8" t="s">
        <v>13</v>
      </c>
      <c r="U2" s="8" t="s">
        <v>14</v>
      </c>
      <c r="V2" s="8" t="s">
        <v>13</v>
      </c>
      <c r="W2" s="8" t="s">
        <v>15</v>
      </c>
      <c r="X2" s="8" t="s">
        <v>13</v>
      </c>
      <c r="Y2" s="8" t="s">
        <v>16</v>
      </c>
      <c r="Z2" s="8" t="s">
        <v>14</v>
      </c>
      <c r="AA2" s="8" t="s">
        <v>15</v>
      </c>
      <c r="AB2" s="8" t="s">
        <v>14</v>
      </c>
      <c r="AC2" s="8" t="s">
        <v>16</v>
      </c>
      <c r="AD2" s="8" t="s">
        <v>15</v>
      </c>
      <c r="AE2" s="8" t="s">
        <v>16</v>
      </c>
    </row>
    <row r="3" spans="1:39" ht="15" customHeight="1" x14ac:dyDescent="0.25">
      <c r="A3" s="6" t="s">
        <v>5</v>
      </c>
      <c r="B3" s="8" t="s">
        <v>7</v>
      </c>
      <c r="C3" s="8" t="s">
        <v>6</v>
      </c>
      <c r="D3" s="8" t="s">
        <v>13</v>
      </c>
      <c r="E3" s="8" t="s">
        <v>6</v>
      </c>
      <c r="F3" s="8" t="s">
        <v>14</v>
      </c>
      <c r="G3" s="8" t="s">
        <v>6</v>
      </c>
      <c r="H3" s="8" t="s">
        <v>15</v>
      </c>
      <c r="I3" s="8" t="s">
        <v>6</v>
      </c>
      <c r="J3" s="8" t="s">
        <v>16</v>
      </c>
      <c r="K3" s="8" t="s">
        <v>6</v>
      </c>
      <c r="L3" s="8" t="s">
        <v>13</v>
      </c>
      <c r="M3" s="8" t="s">
        <v>7</v>
      </c>
      <c r="N3" s="8" t="s">
        <v>14</v>
      </c>
      <c r="O3" s="8" t="s">
        <v>7</v>
      </c>
      <c r="P3" s="8" t="s">
        <v>15</v>
      </c>
      <c r="Q3" s="8" t="s">
        <v>7</v>
      </c>
      <c r="R3" s="8" t="s">
        <v>16</v>
      </c>
      <c r="S3" s="8" t="s">
        <v>7</v>
      </c>
      <c r="T3" s="8" t="s">
        <v>14</v>
      </c>
      <c r="U3" s="8" t="s">
        <v>13</v>
      </c>
      <c r="V3" s="8" t="s">
        <v>15</v>
      </c>
      <c r="W3" s="8" t="s">
        <v>13</v>
      </c>
      <c r="X3" s="8" t="s">
        <v>16</v>
      </c>
      <c r="Y3" s="8" t="s">
        <v>13</v>
      </c>
      <c r="Z3" s="8" t="s">
        <v>15</v>
      </c>
      <c r="AA3" s="8" t="s">
        <v>14</v>
      </c>
      <c r="AB3" s="8" t="s">
        <v>16</v>
      </c>
      <c r="AC3" s="8" t="s">
        <v>14</v>
      </c>
      <c r="AD3" s="8" t="s">
        <v>16</v>
      </c>
      <c r="AE3" s="8" t="s">
        <v>15</v>
      </c>
    </row>
    <row r="4" spans="1:39" ht="15" customHeight="1" x14ac:dyDescent="0.25">
      <c r="A4" s="6" t="s">
        <v>3</v>
      </c>
      <c r="B4" s="1">
        <v>4696</v>
      </c>
      <c r="C4" s="1">
        <v>4696</v>
      </c>
      <c r="D4" s="1">
        <v>16620</v>
      </c>
      <c r="E4" s="1">
        <v>16620</v>
      </c>
      <c r="F4" s="1">
        <v>106630</v>
      </c>
      <c r="G4" s="1">
        <v>106630</v>
      </c>
      <c r="H4" s="1">
        <v>16645</v>
      </c>
      <c r="I4" s="1">
        <v>16645</v>
      </c>
      <c r="J4" s="1">
        <v>15610</v>
      </c>
      <c r="K4" s="1">
        <v>15610</v>
      </c>
      <c r="L4" s="1">
        <v>24156</v>
      </c>
      <c r="M4" s="1">
        <v>24156</v>
      </c>
      <c r="N4" s="1">
        <v>97315</v>
      </c>
      <c r="O4" s="1">
        <v>97315</v>
      </c>
      <c r="P4" s="1">
        <v>22459</v>
      </c>
      <c r="Q4" s="1">
        <v>22459</v>
      </c>
      <c r="R4" s="1">
        <v>23584</v>
      </c>
      <c r="S4" s="1">
        <v>23584</v>
      </c>
      <c r="T4" s="1">
        <v>232105</v>
      </c>
      <c r="U4" s="1">
        <v>232105</v>
      </c>
      <c r="V4" s="1">
        <v>34843</v>
      </c>
      <c r="W4" s="1">
        <v>34843</v>
      </c>
      <c r="X4" s="1">
        <v>25127</v>
      </c>
      <c r="Y4" s="1">
        <v>25127</v>
      </c>
      <c r="Z4" s="1">
        <v>188312</v>
      </c>
      <c r="AA4" s="1">
        <v>188312</v>
      </c>
      <c r="AB4" s="1">
        <v>23548</v>
      </c>
      <c r="AC4" s="1">
        <v>23548</v>
      </c>
      <c r="AD4" s="1">
        <v>86627</v>
      </c>
      <c r="AE4" s="1">
        <v>86627</v>
      </c>
    </row>
    <row r="5" spans="1:39" ht="15" customHeight="1" x14ac:dyDescent="0.25">
      <c r="A5" s="6" t="s">
        <v>8</v>
      </c>
      <c r="B5" s="1">
        <v>1873</v>
      </c>
      <c r="C5" s="1">
        <v>1873</v>
      </c>
      <c r="D5" s="1">
        <v>6765</v>
      </c>
      <c r="E5" s="1">
        <v>6765</v>
      </c>
      <c r="F5" s="1">
        <v>41008</v>
      </c>
      <c r="G5" s="1">
        <v>41008</v>
      </c>
      <c r="H5" s="1">
        <v>6732</v>
      </c>
      <c r="I5" s="1">
        <v>6732</v>
      </c>
      <c r="J5" s="1">
        <v>6239</v>
      </c>
      <c r="K5" s="1">
        <v>6239</v>
      </c>
      <c r="L5" s="1">
        <v>9679</v>
      </c>
      <c r="M5" s="1">
        <v>9679</v>
      </c>
      <c r="N5" s="1">
        <v>37426</v>
      </c>
      <c r="O5" s="1">
        <v>37426</v>
      </c>
      <c r="P5" s="1">
        <v>8931</v>
      </c>
      <c r="Q5" s="1">
        <v>8931</v>
      </c>
      <c r="R5" s="1">
        <v>9181</v>
      </c>
      <c r="S5" s="1">
        <v>9181</v>
      </c>
      <c r="T5" s="1">
        <v>90121</v>
      </c>
      <c r="U5" s="1">
        <v>90121</v>
      </c>
      <c r="V5" s="1">
        <v>13763</v>
      </c>
      <c r="W5" s="1">
        <v>13763</v>
      </c>
      <c r="X5" s="1">
        <v>10101</v>
      </c>
      <c r="Y5" s="1">
        <v>10101</v>
      </c>
      <c r="Z5" s="1">
        <v>72874</v>
      </c>
      <c r="AA5" s="1">
        <v>72874</v>
      </c>
      <c r="AB5" s="1">
        <v>8977</v>
      </c>
      <c r="AC5" s="1">
        <v>8977</v>
      </c>
      <c r="AD5" s="1">
        <v>33649</v>
      </c>
      <c r="AE5" s="1">
        <v>33649</v>
      </c>
    </row>
    <row r="6" spans="1:39" ht="15" customHeight="1" x14ac:dyDescent="0.25">
      <c r="A6" s="47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J6" s="46" t="s">
        <v>43</v>
      </c>
      <c r="AK6" s="46"/>
      <c r="AL6" s="46"/>
      <c r="AM6" s="46"/>
    </row>
    <row r="7" spans="1:39" ht="15" customHeight="1" x14ac:dyDescent="0.25">
      <c r="A7" s="48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J7" s="46"/>
      <c r="AK7" s="46"/>
      <c r="AL7" s="46"/>
      <c r="AM7" s="46"/>
    </row>
    <row r="8" spans="1:39" ht="15" customHeight="1" x14ac:dyDescent="0.25">
      <c r="A8" s="6" t="s">
        <v>10</v>
      </c>
      <c r="B8" s="1">
        <v>1873</v>
      </c>
      <c r="C8" s="1">
        <v>1873</v>
      </c>
      <c r="D8" s="1">
        <v>6751</v>
      </c>
      <c r="E8" s="1">
        <v>6751</v>
      </c>
      <c r="F8" s="1">
        <v>40993</v>
      </c>
      <c r="G8" s="1">
        <v>40993</v>
      </c>
      <c r="H8" s="1">
        <v>6713</v>
      </c>
      <c r="I8" s="1">
        <v>6713</v>
      </c>
      <c r="J8" s="1">
        <v>6220</v>
      </c>
      <c r="K8" s="1">
        <v>6220</v>
      </c>
      <c r="L8" s="1">
        <v>9668</v>
      </c>
      <c r="M8" s="1">
        <v>9668</v>
      </c>
      <c r="N8" s="1">
        <v>37407</v>
      </c>
      <c r="O8" s="1">
        <v>37407</v>
      </c>
      <c r="P8" s="1">
        <v>8913</v>
      </c>
      <c r="Q8" s="1">
        <v>8913</v>
      </c>
      <c r="R8" s="1">
        <v>9174</v>
      </c>
      <c r="S8" s="1">
        <v>9174</v>
      </c>
      <c r="T8" s="1">
        <v>90082</v>
      </c>
      <c r="U8" s="1">
        <v>90082</v>
      </c>
      <c r="V8" s="17">
        <v>13750</v>
      </c>
      <c r="W8" s="1">
        <v>13750</v>
      </c>
      <c r="X8" s="1">
        <v>10088</v>
      </c>
      <c r="Y8" s="1">
        <v>10088</v>
      </c>
      <c r="Z8" s="1">
        <v>72836</v>
      </c>
      <c r="AA8" s="1">
        <v>72836</v>
      </c>
      <c r="AB8" s="1">
        <v>8968</v>
      </c>
      <c r="AC8" s="1">
        <v>8968</v>
      </c>
      <c r="AD8" s="1">
        <v>33631</v>
      </c>
      <c r="AE8" s="1">
        <v>33631</v>
      </c>
      <c r="AJ8" s="46"/>
      <c r="AK8" s="46"/>
      <c r="AL8" s="46"/>
      <c r="AM8" s="46"/>
    </row>
    <row r="9" spans="1:39" ht="15" customHeight="1" x14ac:dyDescent="0.25">
      <c r="A9" s="6" t="s">
        <v>11</v>
      </c>
      <c r="B9" s="1">
        <v>5200</v>
      </c>
      <c r="C9" s="1">
        <v>5210</v>
      </c>
      <c r="D9" s="1">
        <v>18166</v>
      </c>
      <c r="E9" s="1">
        <v>18318</v>
      </c>
      <c r="F9" s="1">
        <v>119306</v>
      </c>
      <c r="G9" s="1">
        <v>119228</v>
      </c>
      <c r="H9" s="1">
        <v>18215</v>
      </c>
      <c r="I9" s="1">
        <v>18262</v>
      </c>
      <c r="J9" s="1">
        <v>17116</v>
      </c>
      <c r="K9" s="1">
        <v>17060</v>
      </c>
      <c r="L9" s="1">
        <v>26750</v>
      </c>
      <c r="M9" s="1">
        <v>26801</v>
      </c>
      <c r="N9" s="1">
        <v>108799</v>
      </c>
      <c r="O9" s="1">
        <v>108741</v>
      </c>
      <c r="P9" s="1">
        <v>24987</v>
      </c>
      <c r="Q9" s="1">
        <v>25004</v>
      </c>
      <c r="R9" s="1">
        <v>26263</v>
      </c>
      <c r="S9" s="1">
        <v>26177</v>
      </c>
      <c r="T9" s="1">
        <v>260177</v>
      </c>
      <c r="U9" s="1">
        <v>259808</v>
      </c>
      <c r="V9" s="1">
        <v>38753</v>
      </c>
      <c r="W9" s="1">
        <v>38729</v>
      </c>
      <c r="X9" s="1">
        <v>27613</v>
      </c>
      <c r="Y9" s="1">
        <v>27449</v>
      </c>
      <c r="Z9" s="1">
        <v>210498</v>
      </c>
      <c r="AA9" s="1">
        <v>210872</v>
      </c>
      <c r="AB9" s="1">
        <v>26569</v>
      </c>
      <c r="AC9" s="1">
        <v>26324</v>
      </c>
      <c r="AD9" s="1">
        <v>96917</v>
      </c>
      <c r="AE9" s="1">
        <v>96808</v>
      </c>
      <c r="AJ9" s="46"/>
      <c r="AK9" s="46"/>
      <c r="AL9" s="46"/>
      <c r="AM9" s="46"/>
    </row>
    <row r="10" spans="1:39" ht="15" customHeight="1" x14ac:dyDescent="0.25">
      <c r="A10" s="6" t="s">
        <v>9</v>
      </c>
      <c r="B10" s="1">
        <v>53</v>
      </c>
      <c r="C10" s="1">
        <v>48</v>
      </c>
      <c r="D10" s="1">
        <v>292</v>
      </c>
      <c r="E10" s="1">
        <v>172</v>
      </c>
      <c r="F10" s="1">
        <v>389</v>
      </c>
      <c r="G10" s="1">
        <v>381</v>
      </c>
      <c r="H10" s="1">
        <v>152</v>
      </c>
      <c r="I10" s="1">
        <v>155</v>
      </c>
      <c r="J10" s="1">
        <v>409</v>
      </c>
      <c r="K10" s="1">
        <v>408</v>
      </c>
      <c r="L10" s="1">
        <v>137</v>
      </c>
      <c r="M10" s="1">
        <v>79</v>
      </c>
      <c r="N10" s="1">
        <v>332</v>
      </c>
      <c r="O10" s="1">
        <v>325</v>
      </c>
      <c r="P10" s="1">
        <v>181</v>
      </c>
      <c r="Q10" s="1">
        <v>189</v>
      </c>
      <c r="R10" s="1">
        <v>429</v>
      </c>
      <c r="S10" s="1">
        <v>433</v>
      </c>
      <c r="T10" s="1">
        <v>488</v>
      </c>
      <c r="U10" s="1">
        <v>487</v>
      </c>
      <c r="V10" s="1">
        <v>168</v>
      </c>
      <c r="W10" s="1">
        <v>166</v>
      </c>
      <c r="X10" s="1">
        <v>401</v>
      </c>
      <c r="Y10" s="1">
        <v>471</v>
      </c>
      <c r="Z10" s="1">
        <v>494</v>
      </c>
      <c r="AA10" s="1">
        <v>496</v>
      </c>
      <c r="AB10" s="1">
        <v>194</v>
      </c>
      <c r="AC10" s="1">
        <v>204</v>
      </c>
      <c r="AD10" s="1">
        <v>373</v>
      </c>
      <c r="AE10" s="1">
        <v>383</v>
      </c>
      <c r="AJ10" s="46"/>
      <c r="AK10" s="46"/>
      <c r="AL10" s="46"/>
      <c r="AM10" s="46"/>
    </row>
    <row r="11" spans="1:39" ht="15" customHeight="1" x14ac:dyDescent="0.25">
      <c r="A11" s="6" t="s">
        <v>18</v>
      </c>
      <c r="B11" s="20">
        <v>1699.443</v>
      </c>
      <c r="C11" s="20">
        <v>1669.5809999999999</v>
      </c>
      <c r="D11" s="20">
        <v>15974.784</v>
      </c>
      <c r="E11" s="20">
        <v>15534.4029999999</v>
      </c>
      <c r="F11" s="20">
        <v>42215.582000000097</v>
      </c>
      <c r="G11" s="20">
        <v>42173.283000002499</v>
      </c>
      <c r="H11" s="20">
        <v>21511.279999982002</v>
      </c>
      <c r="I11" s="20">
        <v>21636.818000000301</v>
      </c>
      <c r="J11" s="20">
        <v>55802.789999999703</v>
      </c>
      <c r="K11" s="20">
        <v>54663.231</v>
      </c>
      <c r="L11" s="20">
        <v>16299.545000001999</v>
      </c>
      <c r="M11" s="20">
        <v>15723.80799999</v>
      </c>
      <c r="N11" s="20">
        <v>40840.651000001999</v>
      </c>
      <c r="O11" s="20">
        <v>40889.916000000201</v>
      </c>
      <c r="P11" s="20">
        <v>22230.520999998</v>
      </c>
      <c r="Q11" s="20">
        <v>22399.059000000099</v>
      </c>
      <c r="R11" s="20">
        <v>51902.810999998001</v>
      </c>
      <c r="S11" s="20">
        <v>51625.304999997999</v>
      </c>
      <c r="T11" s="20">
        <v>54485.201999999997</v>
      </c>
      <c r="U11" s="20">
        <v>54562.619999998002</v>
      </c>
      <c r="V11" s="20">
        <v>22082.388999999999</v>
      </c>
      <c r="W11" s="20">
        <v>22330.449000000001</v>
      </c>
      <c r="X11" s="20">
        <v>53005.534</v>
      </c>
      <c r="Y11" s="20">
        <v>56367.783000000003</v>
      </c>
      <c r="Z11" s="20">
        <v>59687.29</v>
      </c>
      <c r="AA11" s="20">
        <v>59728.346000005004</v>
      </c>
      <c r="AB11" s="20">
        <v>30625.943999999901</v>
      </c>
      <c r="AC11" s="20">
        <v>30676.239999983001</v>
      </c>
      <c r="AD11" s="20">
        <v>55750.745000000003</v>
      </c>
      <c r="AE11" s="20">
        <v>55892.546999999002</v>
      </c>
      <c r="AJ11" s="46"/>
      <c r="AK11" s="46"/>
      <c r="AL11" s="46"/>
      <c r="AM11" s="46"/>
    </row>
    <row r="12" spans="1:39" ht="9.9499999999999993" customHeight="1" x14ac:dyDescent="0.25">
      <c r="A12" s="5"/>
      <c r="AJ12" s="46"/>
      <c r="AK12" s="46"/>
      <c r="AL12" s="46"/>
      <c r="AM12" s="46"/>
    </row>
    <row r="13" spans="1:39" ht="15" customHeight="1" x14ac:dyDescent="0.25">
      <c r="A13" s="6" t="s">
        <v>12</v>
      </c>
      <c r="B13" s="30">
        <f t="shared" ref="B13:AE13" si="0">B8/B5</f>
        <v>1</v>
      </c>
      <c r="C13" s="30">
        <f t="shared" si="0"/>
        <v>1</v>
      </c>
      <c r="D13" s="30">
        <f t="shared" si="0"/>
        <v>0.99793052475979305</v>
      </c>
      <c r="E13" s="30">
        <f t="shared" si="0"/>
        <v>0.99793052475979305</v>
      </c>
      <c r="F13" s="30">
        <f t="shared" si="0"/>
        <v>0.99963421771361682</v>
      </c>
      <c r="G13" s="30">
        <f t="shared" si="0"/>
        <v>0.99963421771361682</v>
      </c>
      <c r="H13" s="30">
        <f t="shared" si="0"/>
        <v>0.99717765894236488</v>
      </c>
      <c r="I13" s="30">
        <f t="shared" si="0"/>
        <v>0.99717765894236488</v>
      </c>
      <c r="J13" s="30">
        <f t="shared" si="0"/>
        <v>0.99695464016669333</v>
      </c>
      <c r="K13" s="30">
        <f t="shared" si="0"/>
        <v>0.99695464016669333</v>
      </c>
      <c r="L13" s="30">
        <f t="shared" si="0"/>
        <v>0.99886351895857006</v>
      </c>
      <c r="M13" s="30">
        <f t="shared" si="0"/>
        <v>0.99886351895857006</v>
      </c>
      <c r="N13" s="30">
        <f t="shared" si="0"/>
        <v>0.99949233153422756</v>
      </c>
      <c r="O13" s="30">
        <f t="shared" si="0"/>
        <v>0.99949233153422756</v>
      </c>
      <c r="P13" s="30">
        <f t="shared" si="0"/>
        <v>0.99798454820288884</v>
      </c>
      <c r="Q13" s="30">
        <f t="shared" si="0"/>
        <v>0.99798454820288884</v>
      </c>
      <c r="R13" s="30">
        <f t="shared" si="0"/>
        <v>0.99923755582180596</v>
      </c>
      <c r="S13" s="30">
        <f t="shared" si="0"/>
        <v>0.99923755582180596</v>
      </c>
      <c r="T13" s="30">
        <f t="shared" si="0"/>
        <v>0.99956724847704748</v>
      </c>
      <c r="U13" s="30">
        <f t="shared" si="0"/>
        <v>0.99956724847704748</v>
      </c>
      <c r="V13" s="30">
        <f t="shared" si="0"/>
        <v>0.99905543849451428</v>
      </c>
      <c r="W13" s="30">
        <f t="shared" si="0"/>
        <v>0.99905543849451428</v>
      </c>
      <c r="X13" s="30">
        <f t="shared" si="0"/>
        <v>0.99871299871299868</v>
      </c>
      <c r="Y13" s="30">
        <f t="shared" si="0"/>
        <v>0.99871299871299868</v>
      </c>
      <c r="Z13" s="30">
        <f t="shared" si="0"/>
        <v>0.99947855202129698</v>
      </c>
      <c r="AA13" s="30">
        <f t="shared" si="0"/>
        <v>0.99947855202129698</v>
      </c>
      <c r="AB13" s="30">
        <f t="shared" si="0"/>
        <v>0.99899743789684747</v>
      </c>
      <c r="AC13" s="30">
        <f t="shared" si="0"/>
        <v>0.99899743789684747</v>
      </c>
      <c r="AD13" s="30">
        <f t="shared" si="0"/>
        <v>0.99946506582662187</v>
      </c>
      <c r="AE13" s="31">
        <f t="shared" si="0"/>
        <v>0.99946506582662187</v>
      </c>
      <c r="AF13" s="32" t="s">
        <v>44</v>
      </c>
      <c r="AG13" s="33" t="s">
        <v>20</v>
      </c>
      <c r="AH13" s="33" t="s">
        <v>19</v>
      </c>
    </row>
    <row r="14" spans="1:39" ht="15" customHeight="1" x14ac:dyDescent="0.25">
      <c r="A14" s="6" t="s">
        <v>41</v>
      </c>
      <c r="B14" s="17">
        <f t="shared" ref="B14:AE14" si="1">B9/B8</f>
        <v>2.776294714361986</v>
      </c>
      <c r="C14" s="17">
        <f t="shared" si="1"/>
        <v>2.781633742658836</v>
      </c>
      <c r="D14" s="17">
        <f t="shared" si="1"/>
        <v>2.6908606132424824</v>
      </c>
      <c r="E14" s="17">
        <f t="shared" si="1"/>
        <v>2.7133757961783438</v>
      </c>
      <c r="F14" s="17">
        <f t="shared" si="1"/>
        <v>2.9103993364720804</v>
      </c>
      <c r="G14" s="17">
        <f t="shared" si="1"/>
        <v>2.9084965725855634</v>
      </c>
      <c r="H14" s="17">
        <f t="shared" si="1"/>
        <v>2.7133919261135109</v>
      </c>
      <c r="I14" s="17">
        <f t="shared" si="1"/>
        <v>2.7203932667957695</v>
      </c>
      <c r="J14" s="17">
        <f t="shared" si="1"/>
        <v>2.7517684887459808</v>
      </c>
      <c r="K14" s="17">
        <f t="shared" si="1"/>
        <v>2.742765273311897</v>
      </c>
      <c r="L14" s="17">
        <f t="shared" si="1"/>
        <v>2.7668597434836575</v>
      </c>
      <c r="M14" s="17">
        <f t="shared" si="1"/>
        <v>2.7721348779478694</v>
      </c>
      <c r="N14" s="17">
        <f t="shared" si="1"/>
        <v>2.9085197957601516</v>
      </c>
      <c r="O14" s="17">
        <f t="shared" si="1"/>
        <v>2.9069692838238832</v>
      </c>
      <c r="P14" s="17">
        <f t="shared" si="1"/>
        <v>2.8034331874789635</v>
      </c>
      <c r="Q14" s="17">
        <f t="shared" si="1"/>
        <v>2.8053405138561653</v>
      </c>
      <c r="R14" s="17">
        <f t="shared" si="1"/>
        <v>2.8627643339873554</v>
      </c>
      <c r="S14" s="17">
        <f t="shared" si="1"/>
        <v>2.8533900152605187</v>
      </c>
      <c r="T14" s="17">
        <f t="shared" si="1"/>
        <v>2.8882240625208144</v>
      </c>
      <c r="U14" s="17">
        <f t="shared" si="1"/>
        <v>2.8841277946759618</v>
      </c>
      <c r="V14" s="17">
        <f t="shared" si="1"/>
        <v>2.8184</v>
      </c>
      <c r="W14" s="17">
        <f t="shared" si="1"/>
        <v>2.8166545454545453</v>
      </c>
      <c r="X14" s="17">
        <f t="shared" si="1"/>
        <v>2.737212529738303</v>
      </c>
      <c r="Y14" s="17">
        <f t="shared" si="1"/>
        <v>2.7209555908009517</v>
      </c>
      <c r="Z14" s="17">
        <f t="shared" si="1"/>
        <v>2.8900269097698938</v>
      </c>
      <c r="AA14" s="17">
        <f t="shared" si="1"/>
        <v>2.8951617332088526</v>
      </c>
      <c r="AB14" s="17">
        <f t="shared" si="1"/>
        <v>2.9626449598572702</v>
      </c>
      <c r="AC14" s="17">
        <f t="shared" si="1"/>
        <v>2.9353256021409457</v>
      </c>
      <c r="AD14" s="17">
        <f t="shared" si="1"/>
        <v>2.8817757426184176</v>
      </c>
      <c r="AE14" s="18">
        <f t="shared" si="1"/>
        <v>2.8785346852606226</v>
      </c>
      <c r="AF14" s="22">
        <f>SUM(B14:AE14)/30</f>
        <v>2.8232611879370535</v>
      </c>
      <c r="AG14" s="23">
        <f>MEDIAN(B14:AE14)</f>
        <v>2.8175272727272729</v>
      </c>
      <c r="AH14" s="23">
        <f>_xlfn.STDEV.P(B14:AF14)</f>
        <v>7.6169330514259503E-2</v>
      </c>
    </row>
    <row r="15" spans="1:39" ht="15" customHeight="1" x14ac:dyDescent="0.25">
      <c r="A15" s="6" t="s">
        <v>42</v>
      </c>
      <c r="B15" s="17">
        <f t="shared" ref="B15:AE15" si="2">B9/B5</f>
        <v>2.776294714361986</v>
      </c>
      <c r="C15" s="17">
        <f t="shared" si="2"/>
        <v>2.781633742658836</v>
      </c>
      <c r="D15" s="17">
        <f t="shared" si="2"/>
        <v>2.685291943828529</v>
      </c>
      <c r="E15" s="17">
        <f t="shared" si="2"/>
        <v>2.7077605321507758</v>
      </c>
      <c r="F15" s="17">
        <f t="shared" si="2"/>
        <v>2.9093347639484977</v>
      </c>
      <c r="G15" s="17">
        <f t="shared" si="2"/>
        <v>2.9074326960593053</v>
      </c>
      <c r="H15" s="17">
        <f t="shared" si="2"/>
        <v>2.7057338086749851</v>
      </c>
      <c r="I15" s="17">
        <f t="shared" si="2"/>
        <v>2.7127153891859774</v>
      </c>
      <c r="J15" s="17">
        <f t="shared" si="2"/>
        <v>2.7433883635197946</v>
      </c>
      <c r="K15" s="17">
        <f t="shared" si="2"/>
        <v>2.7344125661163647</v>
      </c>
      <c r="L15" s="17">
        <f t="shared" si="2"/>
        <v>2.7637152598408927</v>
      </c>
      <c r="M15" s="17">
        <f t="shared" si="2"/>
        <v>2.7689843992147951</v>
      </c>
      <c r="N15" s="17">
        <f t="shared" si="2"/>
        <v>2.9070432319777693</v>
      </c>
      <c r="O15" s="17">
        <f t="shared" si="2"/>
        <v>2.9054935071875168</v>
      </c>
      <c r="P15" s="17">
        <f t="shared" si="2"/>
        <v>2.7977830030231776</v>
      </c>
      <c r="Q15" s="17">
        <f t="shared" si="2"/>
        <v>2.7996864852760051</v>
      </c>
      <c r="R15" s="17">
        <f t="shared" si="2"/>
        <v>2.8605816359873653</v>
      </c>
      <c r="S15" s="17">
        <f t="shared" si="2"/>
        <v>2.8512144646552664</v>
      </c>
      <c r="T15" s="17">
        <f t="shared" si="2"/>
        <v>2.8869741791591306</v>
      </c>
      <c r="U15" s="17">
        <f t="shared" si="2"/>
        <v>2.8828796839804265</v>
      </c>
      <c r="V15" s="17">
        <f t="shared" si="2"/>
        <v>2.8157378478529389</v>
      </c>
      <c r="W15" s="17">
        <f t="shared" si="2"/>
        <v>2.8139940419966578</v>
      </c>
      <c r="X15" s="17">
        <f t="shared" si="2"/>
        <v>2.7336897336897339</v>
      </c>
      <c r="Y15" s="17">
        <f t="shared" si="2"/>
        <v>2.7174537174537177</v>
      </c>
      <c r="Z15" s="17">
        <f t="shared" si="2"/>
        <v>2.8885199110793973</v>
      </c>
      <c r="AA15" s="17">
        <f t="shared" si="2"/>
        <v>2.893652056975053</v>
      </c>
      <c r="AB15" s="17">
        <f t="shared" si="2"/>
        <v>2.9596747242954216</v>
      </c>
      <c r="AC15" s="17">
        <f t="shared" si="2"/>
        <v>2.9323827559318256</v>
      </c>
      <c r="AD15" s="17">
        <f t="shared" si="2"/>
        <v>2.880234182293679</v>
      </c>
      <c r="AE15" s="18">
        <f t="shared" si="2"/>
        <v>2.8769948586882226</v>
      </c>
      <c r="AF15" s="22">
        <f>SUM(B15:AE15)/30</f>
        <v>2.8200229400354684</v>
      </c>
      <c r="AG15" s="23">
        <f>MEDIAN(B15:AE15)</f>
        <v>2.8148659449247981</v>
      </c>
      <c r="AH15" s="23">
        <f>_xlfn.STDEV.P(B15:AF15)</f>
        <v>7.772784151839203E-2</v>
      </c>
    </row>
    <row r="16" spans="1:39" ht="15" customHeight="1" x14ac:dyDescent="0.25">
      <c r="A16" s="47" t="s">
        <v>17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4" ht="15" customHeight="1" x14ac:dyDescent="0.25">
      <c r="A17" s="48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4" ht="15" customHeight="1" x14ac:dyDescent="0.25">
      <c r="A18" s="6" t="s">
        <v>10</v>
      </c>
      <c r="B18" s="1">
        <v>489</v>
      </c>
      <c r="C18" s="1">
        <v>792</v>
      </c>
      <c r="D18" s="1">
        <v>815</v>
      </c>
      <c r="E18" s="1">
        <v>2121</v>
      </c>
      <c r="F18" s="1">
        <v>2363</v>
      </c>
      <c r="G18" s="1">
        <v>5348</v>
      </c>
      <c r="H18" s="1">
        <v>4626</v>
      </c>
      <c r="I18" s="1">
        <v>3639</v>
      </c>
      <c r="J18" s="1">
        <v>1856</v>
      </c>
      <c r="K18" s="1">
        <v>1523</v>
      </c>
      <c r="L18" s="1">
        <v>926</v>
      </c>
      <c r="M18" s="1">
        <v>683</v>
      </c>
      <c r="N18" s="1">
        <v>1535</v>
      </c>
      <c r="O18" s="1">
        <v>2868</v>
      </c>
      <c r="P18" s="1">
        <v>6610</v>
      </c>
      <c r="Q18" s="1">
        <v>4025</v>
      </c>
      <c r="R18" s="1">
        <v>1793</v>
      </c>
      <c r="S18" s="1">
        <v>1241</v>
      </c>
      <c r="T18" s="1">
        <v>1787</v>
      </c>
      <c r="U18" s="1">
        <v>14008</v>
      </c>
      <c r="V18" s="1">
        <v>3770</v>
      </c>
      <c r="W18" s="1">
        <v>5048</v>
      </c>
      <c r="X18" s="1">
        <v>1670</v>
      </c>
      <c r="Y18" s="1">
        <v>1524</v>
      </c>
      <c r="Z18" s="1">
        <v>24008</v>
      </c>
      <c r="AA18" s="1">
        <v>6516</v>
      </c>
      <c r="AB18" s="1">
        <v>4549</v>
      </c>
      <c r="AC18" s="1">
        <v>2246</v>
      </c>
      <c r="AD18" s="1">
        <v>1066</v>
      </c>
      <c r="AE18" s="1">
        <v>1315</v>
      </c>
    </row>
    <row r="19" spans="1:34" ht="15" customHeight="1" x14ac:dyDescent="0.25">
      <c r="A19" s="6" t="s">
        <v>11</v>
      </c>
      <c r="B19" s="1">
        <v>626</v>
      </c>
      <c r="C19" s="1">
        <v>1017</v>
      </c>
      <c r="D19" s="1">
        <v>897</v>
      </c>
      <c r="E19" s="1">
        <v>2518</v>
      </c>
      <c r="F19" s="1">
        <v>2926</v>
      </c>
      <c r="G19" s="1">
        <v>6805</v>
      </c>
      <c r="H19" s="1">
        <v>5886</v>
      </c>
      <c r="I19" s="1">
        <v>4655</v>
      </c>
      <c r="J19" s="1">
        <v>2195</v>
      </c>
      <c r="K19" s="1">
        <v>1784</v>
      </c>
      <c r="L19" s="1">
        <v>1038</v>
      </c>
      <c r="M19" s="1">
        <v>744</v>
      </c>
      <c r="N19" s="1">
        <v>1812</v>
      </c>
      <c r="O19" s="1">
        <v>3589</v>
      </c>
      <c r="P19" s="1">
        <v>8694</v>
      </c>
      <c r="Q19" s="1">
        <v>5179</v>
      </c>
      <c r="R19" s="1">
        <v>2161</v>
      </c>
      <c r="S19" s="1">
        <v>1427</v>
      </c>
      <c r="T19" s="1">
        <v>2055</v>
      </c>
      <c r="U19" s="1">
        <v>18257</v>
      </c>
      <c r="V19" s="1">
        <v>4735</v>
      </c>
      <c r="W19" s="1">
        <v>6285</v>
      </c>
      <c r="X19" s="1">
        <v>1886</v>
      </c>
      <c r="Y19" s="1">
        <v>1666</v>
      </c>
      <c r="Z19" s="1">
        <v>31955</v>
      </c>
      <c r="AA19" s="1">
        <v>8236</v>
      </c>
      <c r="AB19" s="1">
        <v>6118</v>
      </c>
      <c r="AC19" s="1">
        <v>2812</v>
      </c>
      <c r="AD19" s="1">
        <v>1148</v>
      </c>
      <c r="AE19" s="1">
        <v>1457</v>
      </c>
    </row>
    <row r="20" spans="1:34" ht="15" customHeight="1" x14ac:dyDescent="0.25">
      <c r="A20" s="6" t="s">
        <v>9</v>
      </c>
      <c r="B20" s="1">
        <v>53</v>
      </c>
      <c r="C20" s="1">
        <v>55</v>
      </c>
      <c r="D20" s="1">
        <v>218</v>
      </c>
      <c r="E20" s="1">
        <v>295</v>
      </c>
      <c r="F20" s="1">
        <v>403</v>
      </c>
      <c r="G20" s="1">
        <v>380</v>
      </c>
      <c r="H20" s="1">
        <v>148</v>
      </c>
      <c r="I20" s="1">
        <v>157</v>
      </c>
      <c r="J20" s="1">
        <v>445</v>
      </c>
      <c r="K20" s="1">
        <v>361</v>
      </c>
      <c r="L20" s="1">
        <v>323</v>
      </c>
      <c r="M20" s="1">
        <v>227</v>
      </c>
      <c r="N20" s="1">
        <v>385</v>
      </c>
      <c r="O20" s="1">
        <v>325</v>
      </c>
      <c r="P20" s="1">
        <v>177</v>
      </c>
      <c r="Q20" s="1">
        <v>189</v>
      </c>
      <c r="R20" s="1">
        <v>454</v>
      </c>
      <c r="S20" s="1">
        <v>388</v>
      </c>
      <c r="T20" s="1">
        <v>497</v>
      </c>
      <c r="U20" s="1">
        <v>477</v>
      </c>
      <c r="V20" s="1">
        <v>172</v>
      </c>
      <c r="W20" s="1">
        <v>180</v>
      </c>
      <c r="X20" s="1">
        <v>587</v>
      </c>
      <c r="Y20" s="1">
        <v>485</v>
      </c>
      <c r="Z20" s="1">
        <v>447</v>
      </c>
      <c r="AA20" s="1">
        <v>408</v>
      </c>
      <c r="AB20" s="1">
        <v>206</v>
      </c>
      <c r="AC20" s="1">
        <v>181</v>
      </c>
      <c r="AD20" s="1">
        <v>418</v>
      </c>
      <c r="AE20" s="1">
        <v>464</v>
      </c>
    </row>
    <row r="21" spans="1:34" ht="15" customHeight="1" x14ac:dyDescent="0.25">
      <c r="A21" s="6" t="s">
        <v>18</v>
      </c>
      <c r="B21" s="16">
        <v>1699.8500000009999</v>
      </c>
      <c r="C21" s="20">
        <v>1703.145</v>
      </c>
      <c r="D21" s="20">
        <v>16513.451000001201</v>
      </c>
      <c r="E21" s="20">
        <v>17413.725999998998</v>
      </c>
      <c r="F21" s="20">
        <v>47156.095999999998</v>
      </c>
      <c r="G21" s="20">
        <v>46663.785999963999</v>
      </c>
      <c r="H21" s="20">
        <v>21523.765999985</v>
      </c>
      <c r="I21" s="20">
        <v>21679.633000000002</v>
      </c>
      <c r="J21" s="20">
        <v>60141.833999998002</v>
      </c>
      <c r="K21" s="20">
        <v>56163.301000004998</v>
      </c>
      <c r="L21" s="20">
        <v>17195.110999996999</v>
      </c>
      <c r="M21" s="20">
        <v>16658.435000005</v>
      </c>
      <c r="N21" s="20">
        <v>44169.086000019997</v>
      </c>
      <c r="O21" s="20">
        <v>44934.625999960001</v>
      </c>
      <c r="P21" s="20">
        <v>22243.018999998199</v>
      </c>
      <c r="Q21" s="20">
        <v>22399.059000001202</v>
      </c>
      <c r="R21" s="20">
        <v>57248.709000019997</v>
      </c>
      <c r="S21" s="20">
        <v>54580.76100002</v>
      </c>
      <c r="T21" s="20">
        <v>61510.859999993401</v>
      </c>
      <c r="U21" s="20">
        <v>57661.760999999999</v>
      </c>
      <c r="V21" s="20">
        <v>22160.721999993999</v>
      </c>
      <c r="W21" s="20">
        <v>22784.267000029999</v>
      </c>
      <c r="X21" s="20">
        <v>56150.14300004</v>
      </c>
      <c r="Y21" s="20">
        <v>54277.853999998501</v>
      </c>
      <c r="Z21" s="20">
        <v>63171.202000049998</v>
      </c>
      <c r="AA21" s="20">
        <v>62204.7709999996</v>
      </c>
      <c r="AB21" s="20">
        <v>31185.62799999</v>
      </c>
      <c r="AC21" s="20">
        <v>31467.989000005</v>
      </c>
      <c r="AD21" s="20">
        <v>62195.245000019997</v>
      </c>
      <c r="AE21" s="20">
        <v>61231.770999999899</v>
      </c>
    </row>
    <row r="22" spans="1:34" ht="9.9499999999999993" customHeight="1" x14ac:dyDescent="0.25">
      <c r="A22" s="5"/>
    </row>
    <row r="23" spans="1:34" ht="15" customHeight="1" x14ac:dyDescent="0.25">
      <c r="A23" s="6" t="s">
        <v>12</v>
      </c>
      <c r="B23" s="30">
        <f t="shared" ref="B23:AE23" si="3">B18/B5</f>
        <v>0.26107848371596371</v>
      </c>
      <c r="C23" s="30">
        <f t="shared" si="3"/>
        <v>0.42285104111051791</v>
      </c>
      <c r="D23" s="30">
        <f t="shared" si="3"/>
        <v>0.1204730229120473</v>
      </c>
      <c r="E23" s="30">
        <f t="shared" si="3"/>
        <v>0.31352549889135256</v>
      </c>
      <c r="F23" s="30">
        <f t="shared" si="3"/>
        <v>5.7622902848224737E-2</v>
      </c>
      <c r="G23" s="30">
        <f t="shared" si="3"/>
        <v>0.13041357783847055</v>
      </c>
      <c r="H23" s="30">
        <f t="shared" si="3"/>
        <v>0.68716577540106949</v>
      </c>
      <c r="I23" s="30">
        <f t="shared" si="3"/>
        <v>0.54055258467023171</v>
      </c>
      <c r="J23" s="30">
        <f t="shared" si="3"/>
        <v>0.29748357108510981</v>
      </c>
      <c r="K23" s="30">
        <f t="shared" si="3"/>
        <v>0.24410963295399904</v>
      </c>
      <c r="L23" s="30">
        <f t="shared" si="3"/>
        <v>9.5671040396735199E-2</v>
      </c>
      <c r="M23" s="30">
        <f t="shared" si="3"/>
        <v>7.0565141026965594E-2</v>
      </c>
      <c r="N23" s="30">
        <f t="shared" si="3"/>
        <v>4.1014268155827496E-2</v>
      </c>
      <c r="O23" s="30">
        <f t="shared" si="3"/>
        <v>7.6631218938705711E-2</v>
      </c>
      <c r="P23" s="30">
        <f t="shared" si="3"/>
        <v>0.740118687716941</v>
      </c>
      <c r="Q23" s="30">
        <f t="shared" si="3"/>
        <v>0.45067741574291792</v>
      </c>
      <c r="R23" s="30">
        <f t="shared" si="3"/>
        <v>0.19529463021457358</v>
      </c>
      <c r="S23" s="30">
        <f t="shared" si="3"/>
        <v>0.13517046073412484</v>
      </c>
      <c r="T23" s="30">
        <f t="shared" si="3"/>
        <v>1.982889670554033E-2</v>
      </c>
      <c r="U23" s="30">
        <f t="shared" si="3"/>
        <v>0.15543547009021205</v>
      </c>
      <c r="V23" s="30">
        <f t="shared" si="3"/>
        <v>0.27392283659085953</v>
      </c>
      <c r="W23" s="30">
        <f t="shared" si="3"/>
        <v>0.36678049843784061</v>
      </c>
      <c r="X23" s="30">
        <f t="shared" si="3"/>
        <v>0.16533016533016534</v>
      </c>
      <c r="Y23" s="30">
        <f t="shared" si="3"/>
        <v>0.15087615087615089</v>
      </c>
      <c r="Z23" s="30">
        <f t="shared" si="3"/>
        <v>0.32944534401844278</v>
      </c>
      <c r="AA23" s="30">
        <f t="shared" si="3"/>
        <v>8.9414606032329771E-2</v>
      </c>
      <c r="AB23" s="30">
        <f t="shared" si="3"/>
        <v>0.50673944524896963</v>
      </c>
      <c r="AC23" s="30">
        <f t="shared" si="3"/>
        <v>0.25019494263116854</v>
      </c>
      <c r="AD23" s="30">
        <f t="shared" si="3"/>
        <v>3.1679990490059137E-2</v>
      </c>
      <c r="AE23" s="31">
        <f t="shared" si="3"/>
        <v>3.907991322178965E-2</v>
      </c>
      <c r="AF23" s="32" t="s">
        <v>44</v>
      </c>
      <c r="AG23" s="14" t="s">
        <v>20</v>
      </c>
      <c r="AH23" s="14" t="s">
        <v>19</v>
      </c>
    </row>
    <row r="24" spans="1:34" ht="15" customHeight="1" x14ac:dyDescent="0.25">
      <c r="A24" s="6" t="s">
        <v>41</v>
      </c>
      <c r="B24" s="17">
        <f t="shared" ref="B24:AE24" si="4">B19/B18</f>
        <v>1.2801635991820042</v>
      </c>
      <c r="C24" s="17">
        <f t="shared" si="4"/>
        <v>1.2840909090909092</v>
      </c>
      <c r="D24" s="17">
        <f t="shared" si="4"/>
        <v>1.1006134969325154</v>
      </c>
      <c r="E24" s="17">
        <f t="shared" si="4"/>
        <v>1.1871758604431872</v>
      </c>
      <c r="F24" s="17">
        <f t="shared" si="4"/>
        <v>1.2382564536606009</v>
      </c>
      <c r="G24" s="17">
        <f t="shared" si="4"/>
        <v>1.2724382946896036</v>
      </c>
      <c r="H24" s="17">
        <f t="shared" si="4"/>
        <v>1.272373540856031</v>
      </c>
      <c r="I24" s="17">
        <f t="shared" si="4"/>
        <v>1.2791975817532288</v>
      </c>
      <c r="J24" s="17">
        <f t="shared" si="4"/>
        <v>1.1826508620689655</v>
      </c>
      <c r="K24" s="17">
        <f t="shared" si="4"/>
        <v>1.1713722915298752</v>
      </c>
      <c r="L24" s="17">
        <f t="shared" si="4"/>
        <v>1.1209503239740821</v>
      </c>
      <c r="M24" s="17">
        <f t="shared" si="4"/>
        <v>1.0893118594436311</v>
      </c>
      <c r="N24" s="17">
        <f t="shared" si="4"/>
        <v>1.1804560260586319</v>
      </c>
      <c r="O24" s="17">
        <f t="shared" si="4"/>
        <v>1.2513947001394701</v>
      </c>
      <c r="P24" s="17">
        <f t="shared" si="4"/>
        <v>1.3152798789712556</v>
      </c>
      <c r="Q24" s="17">
        <f t="shared" si="4"/>
        <v>1.2867080745341615</v>
      </c>
      <c r="R24" s="17">
        <f t="shared" si="4"/>
        <v>1.2052426101505855</v>
      </c>
      <c r="S24" s="17">
        <f t="shared" si="4"/>
        <v>1.1498791297340853</v>
      </c>
      <c r="T24" s="17">
        <f t="shared" si="4"/>
        <v>1.1499720201454953</v>
      </c>
      <c r="U24" s="17">
        <f t="shared" si="4"/>
        <v>1.303326670474015</v>
      </c>
      <c r="V24" s="17">
        <f t="shared" si="4"/>
        <v>1.2559681697612732</v>
      </c>
      <c r="W24" s="17">
        <f t="shared" si="4"/>
        <v>1.2450475435816164</v>
      </c>
      <c r="X24" s="17">
        <f t="shared" si="4"/>
        <v>1.1293413173652695</v>
      </c>
      <c r="Y24" s="17">
        <f t="shared" si="4"/>
        <v>1.0931758530183726</v>
      </c>
      <c r="Z24" s="17">
        <f t="shared" si="4"/>
        <v>1.331014661779407</v>
      </c>
      <c r="AA24" s="17">
        <f t="shared" si="4"/>
        <v>1.2639656230816452</v>
      </c>
      <c r="AB24" s="17">
        <f t="shared" si="4"/>
        <v>1.3449109694438337</v>
      </c>
      <c r="AC24" s="17">
        <f t="shared" si="4"/>
        <v>1.2520035618878005</v>
      </c>
      <c r="AD24" s="17">
        <f t="shared" si="4"/>
        <v>1.0769230769230769</v>
      </c>
      <c r="AE24" s="18">
        <f t="shared" si="4"/>
        <v>1.1079847908745246</v>
      </c>
      <c r="AF24" s="19">
        <f>SUM(B24:AE24)/30</f>
        <v>1.2140396583849722</v>
      </c>
      <c r="AG24" s="17">
        <f>MEDIAN(B24:AE24)</f>
        <v>1.2416519986211085</v>
      </c>
      <c r="AH24" s="17">
        <f>_xlfn.STDEV.P(B24:AF24)</f>
        <v>7.7284344259796453E-2</v>
      </c>
    </row>
    <row r="25" spans="1:34" ht="15" customHeight="1" x14ac:dyDescent="0.25">
      <c r="A25" s="6" t="s">
        <v>42</v>
      </c>
      <c r="B25" s="17">
        <f t="shared" ref="B25:AE25" si="5">B19/B5</f>
        <v>0.33422317138280833</v>
      </c>
      <c r="C25" s="17">
        <f t="shared" si="5"/>
        <v>0.54297917778964233</v>
      </c>
      <c r="D25" s="17">
        <f t="shared" si="5"/>
        <v>0.13259423503325943</v>
      </c>
      <c r="E25" s="17">
        <f t="shared" si="5"/>
        <v>0.37220990391722097</v>
      </c>
      <c r="F25" s="17">
        <f t="shared" si="5"/>
        <v>7.1351931330472101E-2</v>
      </c>
      <c r="G25" s="17">
        <f t="shared" si="5"/>
        <v>0.16594323058915333</v>
      </c>
      <c r="H25" s="17">
        <f t="shared" si="5"/>
        <v>0.87433155080213909</v>
      </c>
      <c r="I25" s="17">
        <f t="shared" si="5"/>
        <v>0.69147355912061792</v>
      </c>
      <c r="J25" s="17">
        <f t="shared" si="5"/>
        <v>0.35181920179515946</v>
      </c>
      <c r="K25" s="17">
        <f t="shared" si="5"/>
        <v>0.2859432601378426</v>
      </c>
      <c r="L25" s="17">
        <f t="shared" si="5"/>
        <v>0.10724248372765782</v>
      </c>
      <c r="M25" s="17">
        <f t="shared" si="5"/>
        <v>7.6867444983985955E-2</v>
      </c>
      <c r="N25" s="17">
        <f t="shared" si="5"/>
        <v>4.8415539998931223E-2</v>
      </c>
      <c r="O25" s="17">
        <f t="shared" si="5"/>
        <v>9.5895901245123705E-2</v>
      </c>
      <c r="P25" s="17">
        <f t="shared" si="5"/>
        <v>0.9734632180047027</v>
      </c>
      <c r="Q25" s="17">
        <f t="shared" si="5"/>
        <v>0.57989026984660175</v>
      </c>
      <c r="R25" s="17">
        <f t="shared" si="5"/>
        <v>0.23537740986820607</v>
      </c>
      <c r="S25" s="17">
        <f t="shared" si="5"/>
        <v>0.1554296917547108</v>
      </c>
      <c r="T25" s="17">
        <f t="shared" si="5"/>
        <v>2.2802676401726566E-2</v>
      </c>
      <c r="U25" s="17">
        <f t="shared" si="5"/>
        <v>0.2025831937062394</v>
      </c>
      <c r="V25" s="17">
        <f t="shared" si="5"/>
        <v>0.34403836372883817</v>
      </c>
      <c r="W25" s="17">
        <f t="shared" si="5"/>
        <v>0.45665915861367434</v>
      </c>
      <c r="X25" s="17">
        <f t="shared" si="5"/>
        <v>0.18671418671418671</v>
      </c>
      <c r="Y25" s="17">
        <f t="shared" si="5"/>
        <v>0.16493416493416493</v>
      </c>
      <c r="Z25" s="17">
        <f t="shared" si="5"/>
        <v>0.43849658314350798</v>
      </c>
      <c r="AA25" s="17">
        <f t="shared" si="5"/>
        <v>0.11301698822625353</v>
      </c>
      <c r="AB25" s="17">
        <f t="shared" si="5"/>
        <v>0.68151943856522224</v>
      </c>
      <c r="AC25" s="17">
        <f t="shared" si="5"/>
        <v>0.31324495934053692</v>
      </c>
      <c r="AD25" s="17">
        <f t="shared" si="5"/>
        <v>3.4116912835448307E-2</v>
      </c>
      <c r="AE25" s="18">
        <f t="shared" si="5"/>
        <v>4.3299949478439181E-2</v>
      </c>
      <c r="AF25" s="19">
        <f>SUM(B25:AE25)/30</f>
        <v>0.30322925856721583</v>
      </c>
      <c r="AG25" s="17">
        <f>MEDIAN(B25:AE25)</f>
        <v>0.21898030178722272</v>
      </c>
      <c r="AH25" s="17">
        <f>_xlfn.STDEV.P(B25:AF25)</f>
        <v>0.24617032726925411</v>
      </c>
    </row>
    <row r="26" spans="1:34" x14ac:dyDescent="0.25">
      <c r="A26" s="47" t="s">
        <v>1</v>
      </c>
      <c r="B26" s="11"/>
      <c r="C26" s="11"/>
    </row>
    <row r="27" spans="1:34" x14ac:dyDescent="0.25">
      <c r="A27" s="48"/>
      <c r="B27" s="11"/>
      <c r="C27" s="11"/>
    </row>
    <row r="28" spans="1:34" x14ac:dyDescent="0.25">
      <c r="A28" s="6" t="s">
        <v>10</v>
      </c>
      <c r="B28" s="1">
        <v>1873</v>
      </c>
      <c r="C28" s="1">
        <v>1873</v>
      </c>
    </row>
    <row r="29" spans="1:34" ht="15" customHeight="1" x14ac:dyDescent="0.25">
      <c r="A29" s="6" t="s">
        <v>11</v>
      </c>
      <c r="B29" s="1">
        <v>8795608</v>
      </c>
      <c r="C29" s="1">
        <v>8795608</v>
      </c>
    </row>
    <row r="30" spans="1:34" ht="15" customHeight="1" x14ac:dyDescent="0.25">
      <c r="A30" s="6" t="s">
        <v>9</v>
      </c>
      <c r="B30" s="1">
        <v>53</v>
      </c>
      <c r="C30" s="1">
        <v>48</v>
      </c>
    </row>
    <row r="31" spans="1:34" ht="15" customHeight="1" x14ac:dyDescent="0.25">
      <c r="A31" s="6" t="s">
        <v>18</v>
      </c>
      <c r="B31" s="16">
        <v>1699.443</v>
      </c>
      <c r="C31" s="16">
        <v>1669.5819999999901</v>
      </c>
    </row>
    <row r="32" spans="1:34" ht="15" customHeight="1" x14ac:dyDescent="0.25">
      <c r="A32" s="5"/>
    </row>
    <row r="33" spans="1:3" x14ac:dyDescent="0.25">
      <c r="A33" s="6" t="s">
        <v>12</v>
      </c>
      <c r="B33" s="30">
        <f t="shared" ref="B33:C33" si="6">B28/B15</f>
        <v>674.64019230769236</v>
      </c>
      <c r="C33" s="30">
        <f t="shared" si="6"/>
        <v>673.34529750479851</v>
      </c>
    </row>
    <row r="34" spans="1:3" x14ac:dyDescent="0.25">
      <c r="A34" s="6" t="s">
        <v>41</v>
      </c>
      <c r="B34" s="17">
        <f t="shared" ref="B34:C34" si="7">B29/B28</f>
        <v>4696</v>
      </c>
      <c r="C34" s="17">
        <f t="shared" si="7"/>
        <v>4696</v>
      </c>
    </row>
    <row r="35" spans="1:3" x14ac:dyDescent="0.25">
      <c r="A35" s="6" t="s">
        <v>42</v>
      </c>
      <c r="B35" s="17">
        <f t="shared" ref="B35:C35" si="8">B29/B15</f>
        <v>3168110.3430769229</v>
      </c>
      <c r="C35" s="17">
        <f t="shared" si="8"/>
        <v>3162029.5170825338</v>
      </c>
    </row>
  </sheetData>
  <mergeCells count="4">
    <mergeCell ref="A6:A7"/>
    <mergeCell ref="AJ6:AM12"/>
    <mergeCell ref="A16:A17"/>
    <mergeCell ref="A26:A27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E10F5-00BD-46A3-97CF-94B664394946}">
  <dimension ref="A1:P36"/>
  <sheetViews>
    <sheetView showGridLines="0" zoomScale="115" zoomScaleNormal="115" workbookViewId="0">
      <selection activeCell="B2" sqref="B2"/>
    </sheetView>
  </sheetViews>
  <sheetFormatPr baseColWidth="10" defaultRowHeight="15" x14ac:dyDescent="0.25"/>
  <cols>
    <col min="1" max="1" width="13.5703125" bestFit="1" customWidth="1"/>
    <col min="2" max="3" width="10" customWidth="1"/>
    <col min="4" max="5" width="14.28515625" customWidth="1"/>
    <col min="6" max="6" width="13.28515625" bestFit="1" customWidth="1"/>
    <col min="7" max="7" width="14.85546875" customWidth="1"/>
    <col min="9" max="9" width="8.140625" bestFit="1" customWidth="1"/>
    <col min="10" max="10" width="19.140625" bestFit="1" customWidth="1"/>
  </cols>
  <sheetData>
    <row r="1" spans="1:7" x14ac:dyDescent="0.25">
      <c r="A1" s="2" t="s">
        <v>21</v>
      </c>
      <c r="B1" s="2" t="s">
        <v>55</v>
      </c>
    </row>
    <row r="2" spans="1:7" x14ac:dyDescent="0.25">
      <c r="A2" s="3" t="s">
        <v>45</v>
      </c>
      <c r="B2" s="41">
        <v>1000</v>
      </c>
    </row>
    <row r="3" spans="1:7" x14ac:dyDescent="0.25">
      <c r="A3" s="3" t="s">
        <v>46</v>
      </c>
      <c r="B3" s="41">
        <v>3</v>
      </c>
      <c r="D3" t="s">
        <v>50</v>
      </c>
      <c r="E3" t="s">
        <v>51</v>
      </c>
      <c r="F3" t="s">
        <v>53</v>
      </c>
      <c r="G3" t="s">
        <v>52</v>
      </c>
    </row>
    <row r="4" spans="1:7" ht="30" x14ac:dyDescent="0.25">
      <c r="A4" s="38" t="s">
        <v>47</v>
      </c>
      <c r="B4" s="39" t="s">
        <v>8</v>
      </c>
      <c r="C4" s="39" t="s">
        <v>3</v>
      </c>
      <c r="D4" s="39" t="s">
        <v>0</v>
      </c>
      <c r="E4" s="39" t="s">
        <v>1</v>
      </c>
      <c r="F4" s="40" t="s">
        <v>48</v>
      </c>
      <c r="G4" s="40" t="s">
        <v>49</v>
      </c>
    </row>
    <row r="5" spans="1:7" x14ac:dyDescent="0.25">
      <c r="A5" s="1">
        <v>0</v>
      </c>
      <c r="B5" s="1">
        <f t="shared" ref="B5:B15" si="0">$B$2*A5</f>
        <v>0</v>
      </c>
      <c r="C5" s="1">
        <f t="shared" ref="C5:C15" si="1">B5*$B$3</f>
        <v>0</v>
      </c>
      <c r="D5" s="1">
        <f>B5*B5*B5</f>
        <v>0</v>
      </c>
      <c r="E5" s="1">
        <f>B5*C5</f>
        <v>0</v>
      </c>
      <c r="F5" s="1">
        <f t="shared" ref="F5:F15" si="2">B5*B5</f>
        <v>0</v>
      </c>
      <c r="G5" s="1">
        <v>0</v>
      </c>
    </row>
    <row r="6" spans="1:7" x14ac:dyDescent="0.25">
      <c r="A6" s="1">
        <v>1</v>
      </c>
      <c r="B6" s="1">
        <f t="shared" si="0"/>
        <v>1000</v>
      </c>
      <c r="C6" s="1">
        <f t="shared" si="1"/>
        <v>3000</v>
      </c>
      <c r="D6" s="1">
        <f>B6*B6*B6</f>
        <v>1000000000</v>
      </c>
      <c r="E6" s="1">
        <f>B6*C6</f>
        <v>3000000</v>
      </c>
      <c r="F6" s="1">
        <f t="shared" si="2"/>
        <v>1000000</v>
      </c>
      <c r="G6" s="1">
        <f t="shared" ref="G6:G15" si="3">C6+B6*LOG(B6)</f>
        <v>6000</v>
      </c>
    </row>
    <row r="7" spans="1:7" x14ac:dyDescent="0.25">
      <c r="A7" s="1">
        <v>2</v>
      </c>
      <c r="B7" s="1">
        <f t="shared" si="0"/>
        <v>2000</v>
      </c>
      <c r="C7" s="1">
        <f t="shared" si="1"/>
        <v>6000</v>
      </c>
      <c r="D7" s="1">
        <f t="shared" ref="D7:D15" si="4">B7*B7*B7</f>
        <v>8000000000</v>
      </c>
      <c r="E7" s="1">
        <f t="shared" ref="E7:E15" si="5">B7*C7</f>
        <v>12000000</v>
      </c>
      <c r="F7" s="1">
        <f t="shared" si="2"/>
        <v>4000000</v>
      </c>
      <c r="G7" s="1">
        <f t="shared" si="3"/>
        <v>12602.059991327962</v>
      </c>
    </row>
    <row r="8" spans="1:7" x14ac:dyDescent="0.25">
      <c r="A8" s="1">
        <v>3</v>
      </c>
      <c r="B8" s="1">
        <f t="shared" si="0"/>
        <v>3000</v>
      </c>
      <c r="C8" s="1">
        <f t="shared" si="1"/>
        <v>9000</v>
      </c>
      <c r="D8" s="1">
        <f t="shared" si="4"/>
        <v>27000000000</v>
      </c>
      <c r="E8" s="1">
        <f t="shared" si="5"/>
        <v>27000000</v>
      </c>
      <c r="F8" s="1">
        <f t="shared" si="2"/>
        <v>9000000</v>
      </c>
      <c r="G8" s="1">
        <f t="shared" si="3"/>
        <v>19431.363764158988</v>
      </c>
    </row>
    <row r="9" spans="1:7" x14ac:dyDescent="0.25">
      <c r="A9" s="1">
        <v>4</v>
      </c>
      <c r="B9" s="1">
        <f t="shared" si="0"/>
        <v>4000</v>
      </c>
      <c r="C9" s="1">
        <f t="shared" si="1"/>
        <v>12000</v>
      </c>
      <c r="D9" s="1">
        <f t="shared" si="4"/>
        <v>64000000000</v>
      </c>
      <c r="E9" s="1">
        <f t="shared" si="5"/>
        <v>48000000</v>
      </c>
      <c r="F9" s="1">
        <f t="shared" si="2"/>
        <v>16000000</v>
      </c>
      <c r="G9" s="1">
        <f t="shared" si="3"/>
        <v>26408.239965311848</v>
      </c>
    </row>
    <row r="10" spans="1:7" x14ac:dyDescent="0.25">
      <c r="A10" s="1">
        <v>5</v>
      </c>
      <c r="B10" s="1">
        <f t="shared" si="0"/>
        <v>5000</v>
      </c>
      <c r="C10" s="1">
        <f t="shared" si="1"/>
        <v>15000</v>
      </c>
      <c r="D10" s="1">
        <f t="shared" si="4"/>
        <v>125000000000</v>
      </c>
      <c r="E10" s="1">
        <f t="shared" si="5"/>
        <v>75000000</v>
      </c>
      <c r="F10" s="1">
        <f t="shared" si="2"/>
        <v>25000000</v>
      </c>
      <c r="G10" s="1">
        <f t="shared" si="3"/>
        <v>33494.850021680089</v>
      </c>
    </row>
    <row r="11" spans="1:7" x14ac:dyDescent="0.25">
      <c r="A11" s="1">
        <v>6</v>
      </c>
      <c r="B11" s="1">
        <f t="shared" si="0"/>
        <v>6000</v>
      </c>
      <c r="C11" s="1">
        <f t="shared" si="1"/>
        <v>18000</v>
      </c>
      <c r="D11" s="1">
        <f t="shared" si="4"/>
        <v>216000000000</v>
      </c>
      <c r="E11" s="1">
        <f t="shared" si="5"/>
        <v>108000000</v>
      </c>
      <c r="F11" s="1">
        <f t="shared" si="2"/>
        <v>36000000</v>
      </c>
      <c r="G11" s="1">
        <f t="shared" si="3"/>
        <v>40668.907502301859</v>
      </c>
    </row>
    <row r="12" spans="1:7" x14ac:dyDescent="0.25">
      <c r="A12" s="1">
        <v>7</v>
      </c>
      <c r="B12" s="1">
        <f t="shared" si="0"/>
        <v>7000</v>
      </c>
      <c r="C12" s="1">
        <f t="shared" si="1"/>
        <v>21000</v>
      </c>
      <c r="D12" s="1">
        <f t="shared" si="4"/>
        <v>343000000000</v>
      </c>
      <c r="E12" s="1">
        <f t="shared" si="5"/>
        <v>147000000</v>
      </c>
      <c r="F12" s="1">
        <f t="shared" si="2"/>
        <v>49000000</v>
      </c>
      <c r="G12" s="1">
        <f t="shared" si="3"/>
        <v>47915.686280099799</v>
      </c>
    </row>
    <row r="13" spans="1:7" x14ac:dyDescent="0.25">
      <c r="A13" s="1">
        <v>8</v>
      </c>
      <c r="B13" s="1">
        <f t="shared" si="0"/>
        <v>8000</v>
      </c>
      <c r="C13" s="1">
        <f t="shared" si="1"/>
        <v>24000</v>
      </c>
      <c r="D13" s="1">
        <f t="shared" si="4"/>
        <v>512000000000</v>
      </c>
      <c r="E13" s="1">
        <f t="shared" si="5"/>
        <v>192000000</v>
      </c>
      <c r="F13" s="1">
        <f t="shared" si="2"/>
        <v>64000000</v>
      </c>
      <c r="G13" s="1">
        <f t="shared" si="3"/>
        <v>55224.719895935552</v>
      </c>
    </row>
    <row r="14" spans="1:7" x14ac:dyDescent="0.25">
      <c r="A14" s="1">
        <v>9</v>
      </c>
      <c r="B14" s="1">
        <f t="shared" si="0"/>
        <v>9000</v>
      </c>
      <c r="C14" s="1">
        <f t="shared" si="1"/>
        <v>27000</v>
      </c>
      <c r="D14" s="1">
        <f t="shared" si="4"/>
        <v>729000000000</v>
      </c>
      <c r="E14" s="1">
        <f t="shared" si="5"/>
        <v>243000000</v>
      </c>
      <c r="F14" s="1">
        <f t="shared" si="2"/>
        <v>81000000</v>
      </c>
      <c r="G14" s="1">
        <f t="shared" si="3"/>
        <v>62588.182584953924</v>
      </c>
    </row>
    <row r="15" spans="1:7" x14ac:dyDescent="0.25">
      <c r="A15" s="1">
        <v>10</v>
      </c>
      <c r="B15" s="1">
        <f t="shared" si="0"/>
        <v>10000</v>
      </c>
      <c r="C15" s="1">
        <f t="shared" si="1"/>
        <v>30000</v>
      </c>
      <c r="D15" s="1">
        <f t="shared" si="4"/>
        <v>1000000000000</v>
      </c>
      <c r="E15" s="1">
        <f t="shared" si="5"/>
        <v>300000000</v>
      </c>
      <c r="F15" s="1">
        <f t="shared" si="2"/>
        <v>100000000</v>
      </c>
      <c r="G15" s="1">
        <f t="shared" si="3"/>
        <v>70000</v>
      </c>
    </row>
    <row r="18" spans="1:3" x14ac:dyDescent="0.25">
      <c r="A18" s="2" t="s">
        <v>22</v>
      </c>
    </row>
    <row r="19" spans="1:3" x14ac:dyDescent="0.25">
      <c r="A19" s="37" t="s">
        <v>23</v>
      </c>
      <c r="B19" s="42" t="s">
        <v>24</v>
      </c>
      <c r="C19" s="42"/>
    </row>
    <row r="20" spans="1:3" x14ac:dyDescent="0.25">
      <c r="A20" s="1" t="s">
        <v>6</v>
      </c>
      <c r="B20" s="44" t="s">
        <v>25</v>
      </c>
      <c r="C20" s="45"/>
    </row>
    <row r="21" spans="1:3" x14ac:dyDescent="0.25">
      <c r="A21" s="1" t="s">
        <v>7</v>
      </c>
      <c r="B21" s="44" t="s">
        <v>26</v>
      </c>
      <c r="C21" s="45"/>
    </row>
    <row r="22" spans="1:3" x14ac:dyDescent="0.25">
      <c r="A22" s="1" t="s">
        <v>13</v>
      </c>
      <c r="B22" s="44" t="s">
        <v>27</v>
      </c>
      <c r="C22" s="45"/>
    </row>
    <row r="23" spans="1:3" x14ac:dyDescent="0.25">
      <c r="A23" s="1" t="s">
        <v>14</v>
      </c>
      <c r="B23" s="43" t="s">
        <v>28</v>
      </c>
      <c r="C23" s="43"/>
    </row>
    <row r="24" spans="1:3" x14ac:dyDescent="0.25">
      <c r="A24" s="1" t="s">
        <v>15</v>
      </c>
      <c r="B24" s="43" t="s">
        <v>29</v>
      </c>
      <c r="C24" s="43"/>
    </row>
    <row r="25" spans="1:3" x14ac:dyDescent="0.25">
      <c r="A25" s="1" t="s">
        <v>16</v>
      </c>
      <c r="B25" s="43" t="s">
        <v>30</v>
      </c>
      <c r="C25" s="43"/>
    </row>
    <row r="26" spans="1:3" x14ac:dyDescent="0.25">
      <c r="A26" s="1" t="s">
        <v>31</v>
      </c>
      <c r="B26" s="43" t="s">
        <v>32</v>
      </c>
      <c r="C26" s="43"/>
    </row>
    <row r="27" spans="1:3" x14ac:dyDescent="0.25">
      <c r="A27" s="1" t="s">
        <v>33</v>
      </c>
      <c r="B27" s="43" t="s">
        <v>34</v>
      </c>
      <c r="C27" s="43"/>
    </row>
    <row r="36" spans="16:16" x14ac:dyDescent="0.25">
      <c r="P36" t="s">
        <v>54</v>
      </c>
    </row>
  </sheetData>
  <sheetProtection sheet="1" objects="1" scenarios="1" selectLockedCells="1"/>
  <mergeCells count="8">
    <mergeCell ref="B25:C25"/>
    <mergeCell ref="B26:C26"/>
    <mergeCell ref="B27:C27"/>
    <mergeCell ref="B20:C20"/>
    <mergeCell ref="B21:C21"/>
    <mergeCell ref="B22:C22"/>
    <mergeCell ref="B23:C23"/>
    <mergeCell ref="B24:C2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B3FB-4D14-4E2D-9A01-916EBC9E3523}">
  <dimension ref="A1:AM5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J6" sqref="AJ6:AM12"/>
    </sheetView>
  </sheetViews>
  <sheetFormatPr baseColWidth="10" defaultRowHeight="15" x14ac:dyDescent="0.25"/>
  <cols>
    <col min="1" max="1" width="25" bestFit="1" customWidth="1"/>
    <col min="2" max="31" width="12.7109375" customWidth="1"/>
    <col min="32" max="33" width="15.7109375" bestFit="1" customWidth="1"/>
    <col min="34" max="34" width="19.85546875" bestFit="1" customWidth="1"/>
  </cols>
  <sheetData>
    <row r="1" spans="1:39" ht="15" customHeight="1" x14ac:dyDescent="0.25">
      <c r="A1" s="6" t="s">
        <v>35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  <c r="N1" s="7">
        <v>13</v>
      </c>
      <c r="O1" s="7">
        <v>14</v>
      </c>
      <c r="P1" s="7">
        <v>15</v>
      </c>
      <c r="Q1" s="7">
        <v>16</v>
      </c>
      <c r="R1" s="7">
        <v>17</v>
      </c>
      <c r="S1" s="7">
        <v>18</v>
      </c>
      <c r="T1" s="7">
        <v>19</v>
      </c>
      <c r="U1" s="7">
        <v>20</v>
      </c>
      <c r="V1" s="7">
        <v>21</v>
      </c>
      <c r="W1" s="7">
        <v>22</v>
      </c>
      <c r="X1" s="7">
        <v>23</v>
      </c>
      <c r="Y1" s="7">
        <v>24</v>
      </c>
      <c r="Z1" s="7">
        <v>25</v>
      </c>
      <c r="AA1" s="7">
        <v>26</v>
      </c>
      <c r="AB1" s="7">
        <v>27</v>
      </c>
      <c r="AC1" s="7">
        <v>28</v>
      </c>
      <c r="AD1" s="7">
        <v>29</v>
      </c>
      <c r="AE1" s="7">
        <v>30</v>
      </c>
    </row>
    <row r="2" spans="1:39" ht="15" customHeight="1" x14ac:dyDescent="0.25">
      <c r="A2" s="6" t="s">
        <v>4</v>
      </c>
      <c r="B2" s="8" t="s">
        <v>6</v>
      </c>
      <c r="C2" s="8" t="s">
        <v>7</v>
      </c>
      <c r="D2" s="8" t="s">
        <v>6</v>
      </c>
      <c r="E2" s="8" t="s">
        <v>13</v>
      </c>
      <c r="F2" s="8" t="s">
        <v>6</v>
      </c>
      <c r="G2" s="8" t="s">
        <v>14</v>
      </c>
      <c r="H2" s="8" t="s">
        <v>6</v>
      </c>
      <c r="I2" s="8" t="s">
        <v>15</v>
      </c>
      <c r="J2" s="8" t="s">
        <v>6</v>
      </c>
      <c r="K2" s="8" t="s">
        <v>16</v>
      </c>
      <c r="L2" s="8" t="s">
        <v>7</v>
      </c>
      <c r="M2" s="8" t="s">
        <v>13</v>
      </c>
      <c r="N2" s="8" t="s">
        <v>7</v>
      </c>
      <c r="O2" s="8" t="s">
        <v>14</v>
      </c>
      <c r="P2" s="8" t="s">
        <v>7</v>
      </c>
      <c r="Q2" s="8" t="s">
        <v>15</v>
      </c>
      <c r="R2" s="8" t="s">
        <v>7</v>
      </c>
      <c r="S2" s="8" t="s">
        <v>16</v>
      </c>
      <c r="T2" s="8" t="s">
        <v>13</v>
      </c>
      <c r="U2" s="8" t="s">
        <v>14</v>
      </c>
      <c r="V2" s="8" t="s">
        <v>13</v>
      </c>
      <c r="W2" s="8" t="s">
        <v>15</v>
      </c>
      <c r="X2" s="8" t="s">
        <v>13</v>
      </c>
      <c r="Y2" s="8" t="s">
        <v>16</v>
      </c>
      <c r="Z2" s="8" t="s">
        <v>14</v>
      </c>
      <c r="AA2" s="8" t="s">
        <v>15</v>
      </c>
      <c r="AB2" s="8" t="s">
        <v>14</v>
      </c>
      <c r="AC2" s="8" t="s">
        <v>16</v>
      </c>
      <c r="AD2" s="8" t="s">
        <v>15</v>
      </c>
      <c r="AE2" s="8" t="s">
        <v>16</v>
      </c>
    </row>
    <row r="3" spans="1:39" ht="15" customHeight="1" x14ac:dyDescent="0.25">
      <c r="A3" s="6" t="s">
        <v>5</v>
      </c>
      <c r="B3" s="8" t="s">
        <v>7</v>
      </c>
      <c r="C3" s="8" t="s">
        <v>6</v>
      </c>
      <c r="D3" s="8" t="s">
        <v>13</v>
      </c>
      <c r="E3" s="8" t="s">
        <v>6</v>
      </c>
      <c r="F3" s="8" t="s">
        <v>14</v>
      </c>
      <c r="G3" s="8" t="s">
        <v>6</v>
      </c>
      <c r="H3" s="8" t="s">
        <v>15</v>
      </c>
      <c r="I3" s="8" t="s">
        <v>6</v>
      </c>
      <c r="J3" s="8" t="s">
        <v>16</v>
      </c>
      <c r="K3" s="8" t="s">
        <v>6</v>
      </c>
      <c r="L3" s="8" t="s">
        <v>13</v>
      </c>
      <c r="M3" s="8" t="s">
        <v>7</v>
      </c>
      <c r="N3" s="8" t="s">
        <v>14</v>
      </c>
      <c r="O3" s="8" t="s">
        <v>7</v>
      </c>
      <c r="P3" s="8" t="s">
        <v>15</v>
      </c>
      <c r="Q3" s="8" t="s">
        <v>7</v>
      </c>
      <c r="R3" s="8" t="s">
        <v>16</v>
      </c>
      <c r="S3" s="8" t="s">
        <v>7</v>
      </c>
      <c r="T3" s="8" t="s">
        <v>14</v>
      </c>
      <c r="U3" s="8" t="s">
        <v>13</v>
      </c>
      <c r="V3" s="8" t="s">
        <v>15</v>
      </c>
      <c r="W3" s="8" t="s">
        <v>13</v>
      </c>
      <c r="X3" s="8" t="s">
        <v>16</v>
      </c>
      <c r="Y3" s="8" t="s">
        <v>13</v>
      </c>
      <c r="Z3" s="8" t="s">
        <v>15</v>
      </c>
      <c r="AA3" s="8" t="s">
        <v>14</v>
      </c>
      <c r="AB3" s="8" t="s">
        <v>16</v>
      </c>
      <c r="AC3" s="8" t="s">
        <v>14</v>
      </c>
      <c r="AD3" s="8" t="s">
        <v>16</v>
      </c>
      <c r="AE3" s="8" t="s">
        <v>15</v>
      </c>
    </row>
    <row r="4" spans="1:39" ht="15" customHeight="1" x14ac:dyDescent="0.25">
      <c r="A4" s="6" t="s">
        <v>3</v>
      </c>
      <c r="B4" s="1">
        <v>4696</v>
      </c>
      <c r="C4" s="1">
        <v>4696</v>
      </c>
      <c r="D4" s="1">
        <v>16620</v>
      </c>
      <c r="E4" s="1">
        <v>16620</v>
      </c>
      <c r="F4" s="1">
        <v>106630</v>
      </c>
      <c r="G4" s="1">
        <v>106630</v>
      </c>
      <c r="H4" s="1">
        <v>16645</v>
      </c>
      <c r="I4" s="1">
        <v>16645</v>
      </c>
      <c r="J4" s="1">
        <v>15610</v>
      </c>
      <c r="K4" s="1">
        <v>15610</v>
      </c>
      <c r="L4" s="1">
        <v>24156</v>
      </c>
      <c r="M4" s="1">
        <v>24156</v>
      </c>
      <c r="N4" s="1">
        <v>97315</v>
      </c>
      <c r="O4" s="1">
        <v>97315</v>
      </c>
      <c r="P4" s="1">
        <v>22459</v>
      </c>
      <c r="Q4" s="1">
        <v>22459</v>
      </c>
      <c r="R4" s="1">
        <v>23584</v>
      </c>
      <c r="S4" s="1">
        <v>23584</v>
      </c>
      <c r="T4" s="1">
        <v>232105</v>
      </c>
      <c r="U4" s="1">
        <v>232105</v>
      </c>
      <c r="V4" s="1">
        <v>34843</v>
      </c>
      <c r="W4" s="1">
        <v>34843</v>
      </c>
      <c r="X4" s="1">
        <v>25127</v>
      </c>
      <c r="Y4" s="1">
        <v>25127</v>
      </c>
      <c r="Z4" s="1">
        <v>188312</v>
      </c>
      <c r="AA4" s="1">
        <v>188312</v>
      </c>
      <c r="AB4" s="1">
        <v>23548</v>
      </c>
      <c r="AC4" s="1">
        <v>23548</v>
      </c>
      <c r="AD4" s="1">
        <v>86627</v>
      </c>
      <c r="AE4" s="1">
        <v>86627</v>
      </c>
    </row>
    <row r="5" spans="1:39" ht="15" customHeight="1" x14ac:dyDescent="0.25">
      <c r="A5" s="6" t="s">
        <v>8</v>
      </c>
      <c r="B5" s="1">
        <v>1873</v>
      </c>
      <c r="C5" s="1">
        <v>1873</v>
      </c>
      <c r="D5" s="1">
        <v>6765</v>
      </c>
      <c r="E5" s="1">
        <v>6765</v>
      </c>
      <c r="F5" s="1">
        <v>41008</v>
      </c>
      <c r="G5" s="1">
        <v>41008</v>
      </c>
      <c r="H5" s="1">
        <v>6732</v>
      </c>
      <c r="I5" s="1">
        <v>6732</v>
      </c>
      <c r="J5" s="1">
        <v>6239</v>
      </c>
      <c r="K5" s="1">
        <v>6239</v>
      </c>
      <c r="L5" s="1">
        <v>9679</v>
      </c>
      <c r="M5" s="1">
        <v>9679</v>
      </c>
      <c r="N5" s="1">
        <v>37426</v>
      </c>
      <c r="O5" s="1">
        <v>37426</v>
      </c>
      <c r="P5" s="1">
        <v>8931</v>
      </c>
      <c r="Q5" s="1">
        <v>8931</v>
      </c>
      <c r="R5" s="1">
        <v>9181</v>
      </c>
      <c r="S5" s="1">
        <v>9181</v>
      </c>
      <c r="T5" s="1">
        <v>90121</v>
      </c>
      <c r="U5" s="1">
        <v>90121</v>
      </c>
      <c r="V5" s="1">
        <v>13763</v>
      </c>
      <c r="W5" s="1">
        <v>13763</v>
      </c>
      <c r="X5" s="1">
        <v>10101</v>
      </c>
      <c r="Y5" s="1">
        <v>10101</v>
      </c>
      <c r="Z5" s="1">
        <v>72874</v>
      </c>
      <c r="AA5" s="1">
        <v>72874</v>
      </c>
      <c r="AB5" s="1">
        <v>8977</v>
      </c>
      <c r="AC5" s="1">
        <v>8977</v>
      </c>
      <c r="AD5" s="1">
        <v>33649</v>
      </c>
      <c r="AE5" s="1">
        <v>33649</v>
      </c>
    </row>
    <row r="6" spans="1:39" ht="15" customHeight="1" x14ac:dyDescent="0.25">
      <c r="A6" s="47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J6" s="46" t="s">
        <v>43</v>
      </c>
      <c r="AK6" s="46"/>
      <c r="AL6" s="46"/>
      <c r="AM6" s="46"/>
    </row>
    <row r="7" spans="1:39" ht="15" customHeight="1" x14ac:dyDescent="0.25">
      <c r="A7" s="48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J7" s="46"/>
      <c r="AK7" s="46"/>
      <c r="AL7" s="46"/>
      <c r="AM7" s="46"/>
    </row>
    <row r="8" spans="1:39" ht="15" customHeight="1" x14ac:dyDescent="0.25">
      <c r="A8" s="6" t="s">
        <v>10</v>
      </c>
      <c r="B8" s="1">
        <v>1873</v>
      </c>
      <c r="C8" s="1">
        <v>1873</v>
      </c>
      <c r="D8" s="1">
        <v>6751</v>
      </c>
      <c r="E8" s="1">
        <v>6751</v>
      </c>
      <c r="F8" s="1">
        <v>40993</v>
      </c>
      <c r="G8" s="1">
        <v>40993</v>
      </c>
      <c r="H8" s="1">
        <v>6713</v>
      </c>
      <c r="I8" s="1">
        <v>6713</v>
      </c>
      <c r="J8" s="1">
        <v>6220</v>
      </c>
      <c r="K8" s="1">
        <v>6220</v>
      </c>
      <c r="L8" s="1">
        <v>9668</v>
      </c>
      <c r="M8" s="1">
        <v>9668</v>
      </c>
      <c r="N8" s="1">
        <v>37407</v>
      </c>
      <c r="O8" s="1">
        <v>37407</v>
      </c>
      <c r="P8" s="1">
        <v>8913</v>
      </c>
      <c r="Q8" s="1">
        <v>8913</v>
      </c>
      <c r="R8" s="1">
        <v>9174</v>
      </c>
      <c r="S8" s="1">
        <v>9174</v>
      </c>
      <c r="T8" s="1">
        <v>90082</v>
      </c>
      <c r="U8" s="1">
        <v>90082</v>
      </c>
      <c r="V8" s="17">
        <v>13750</v>
      </c>
      <c r="W8" s="1">
        <v>13750</v>
      </c>
      <c r="X8" s="1">
        <v>10088</v>
      </c>
      <c r="Y8" s="1">
        <v>10088</v>
      </c>
      <c r="Z8" s="1">
        <v>72836</v>
      </c>
      <c r="AA8" s="1">
        <v>72836</v>
      </c>
      <c r="AB8" s="1">
        <v>8968</v>
      </c>
      <c r="AC8" s="1">
        <v>8968</v>
      </c>
      <c r="AD8" s="1">
        <v>33631</v>
      </c>
      <c r="AE8" s="1">
        <v>33631</v>
      </c>
      <c r="AJ8" s="46"/>
      <c r="AK8" s="46"/>
      <c r="AL8" s="46"/>
      <c r="AM8" s="46"/>
    </row>
    <row r="9" spans="1:39" ht="15" customHeight="1" x14ac:dyDescent="0.25">
      <c r="A9" s="6" t="s">
        <v>11</v>
      </c>
      <c r="B9" s="1">
        <v>5200</v>
      </c>
      <c r="C9" s="1">
        <v>5210</v>
      </c>
      <c r="D9" s="1">
        <v>18166</v>
      </c>
      <c r="E9" s="1">
        <v>18318</v>
      </c>
      <c r="F9" s="1">
        <v>119306</v>
      </c>
      <c r="G9" s="1">
        <v>119228</v>
      </c>
      <c r="H9" s="1">
        <v>18215</v>
      </c>
      <c r="I9" s="1">
        <v>18262</v>
      </c>
      <c r="J9" s="1">
        <v>17116</v>
      </c>
      <c r="K9" s="1">
        <v>17060</v>
      </c>
      <c r="L9" s="1">
        <v>26750</v>
      </c>
      <c r="M9" s="1">
        <v>26801</v>
      </c>
      <c r="N9" s="1">
        <v>108799</v>
      </c>
      <c r="O9" s="1">
        <v>108741</v>
      </c>
      <c r="P9" s="1">
        <v>24987</v>
      </c>
      <c r="Q9" s="1">
        <v>25004</v>
      </c>
      <c r="R9" s="1">
        <v>26263</v>
      </c>
      <c r="S9" s="1">
        <v>26177</v>
      </c>
      <c r="T9" s="1">
        <v>260177</v>
      </c>
      <c r="U9" s="1">
        <v>259808</v>
      </c>
      <c r="V9" s="1">
        <v>38753</v>
      </c>
      <c r="W9" s="1">
        <v>38729</v>
      </c>
      <c r="X9" s="1">
        <v>27613</v>
      </c>
      <c r="Y9" s="1">
        <v>27449</v>
      </c>
      <c r="Z9" s="1">
        <v>210498</v>
      </c>
      <c r="AA9" s="1">
        <v>210872</v>
      </c>
      <c r="AB9" s="1">
        <v>26569</v>
      </c>
      <c r="AC9" s="1">
        <v>26324</v>
      </c>
      <c r="AD9" s="1">
        <v>96917</v>
      </c>
      <c r="AE9" s="1">
        <v>96808</v>
      </c>
      <c r="AJ9" s="46"/>
      <c r="AK9" s="46"/>
      <c r="AL9" s="46"/>
      <c r="AM9" s="46"/>
    </row>
    <row r="10" spans="1:39" ht="15" customHeight="1" x14ac:dyDescent="0.25">
      <c r="A10" s="6" t="s">
        <v>9</v>
      </c>
      <c r="B10" s="1">
        <v>53</v>
      </c>
      <c r="C10" s="1">
        <v>48</v>
      </c>
      <c r="D10" s="1">
        <v>292</v>
      </c>
      <c r="E10" s="1">
        <v>172</v>
      </c>
      <c r="F10" s="1">
        <v>389</v>
      </c>
      <c r="G10" s="1">
        <v>381</v>
      </c>
      <c r="H10" s="1">
        <v>152</v>
      </c>
      <c r="I10" s="1">
        <v>155</v>
      </c>
      <c r="J10" s="1">
        <v>409</v>
      </c>
      <c r="K10" s="1">
        <v>408</v>
      </c>
      <c r="L10" s="1">
        <v>137</v>
      </c>
      <c r="M10" s="1">
        <v>79</v>
      </c>
      <c r="N10" s="1">
        <v>332</v>
      </c>
      <c r="O10" s="1">
        <v>325</v>
      </c>
      <c r="P10" s="1">
        <v>181</v>
      </c>
      <c r="Q10" s="1">
        <v>189</v>
      </c>
      <c r="R10" s="1">
        <v>429</v>
      </c>
      <c r="S10" s="1">
        <v>433</v>
      </c>
      <c r="T10" s="1">
        <v>488</v>
      </c>
      <c r="U10" s="1">
        <v>487</v>
      </c>
      <c r="V10" s="1">
        <v>168</v>
      </c>
      <c r="W10" s="1">
        <v>166</v>
      </c>
      <c r="X10" s="1">
        <v>401</v>
      </c>
      <c r="Y10" s="1">
        <v>471</v>
      </c>
      <c r="Z10" s="1">
        <v>494</v>
      </c>
      <c r="AA10" s="1">
        <v>496</v>
      </c>
      <c r="AB10" s="1">
        <v>194</v>
      </c>
      <c r="AC10" s="1">
        <v>204</v>
      </c>
      <c r="AD10" s="1">
        <v>373</v>
      </c>
      <c r="AE10" s="1">
        <v>383</v>
      </c>
      <c r="AJ10" s="46"/>
      <c r="AK10" s="46"/>
      <c r="AL10" s="46"/>
      <c r="AM10" s="46"/>
    </row>
    <row r="11" spans="1:39" ht="15" customHeight="1" x14ac:dyDescent="0.25">
      <c r="A11" s="6" t="s">
        <v>18</v>
      </c>
      <c r="B11" s="20">
        <v>1699.443</v>
      </c>
      <c r="C11" s="20">
        <v>1669.5809999999999</v>
      </c>
      <c r="D11" s="20">
        <v>15974.784</v>
      </c>
      <c r="E11" s="20">
        <v>15534.4029999999</v>
      </c>
      <c r="F11" s="20">
        <v>42215.582000000097</v>
      </c>
      <c r="G11" s="20">
        <v>42173.283000002499</v>
      </c>
      <c r="H11" s="20">
        <v>21511.279999982002</v>
      </c>
      <c r="I11" s="20">
        <v>21636.818000000301</v>
      </c>
      <c r="J11" s="20">
        <v>55802.789999999703</v>
      </c>
      <c r="K11" s="20">
        <v>54663.231</v>
      </c>
      <c r="L11" s="20">
        <v>16299.545000001999</v>
      </c>
      <c r="M11" s="20">
        <v>15723.80799999</v>
      </c>
      <c r="N11" s="20">
        <v>40840.651000001999</v>
      </c>
      <c r="O11" s="20">
        <v>40889.916000000201</v>
      </c>
      <c r="P11" s="20">
        <v>22230.520999998</v>
      </c>
      <c r="Q11" s="20">
        <v>22399.059000000099</v>
      </c>
      <c r="R11" s="20">
        <v>51902.810999998001</v>
      </c>
      <c r="S11" s="20">
        <v>51625.304999997999</v>
      </c>
      <c r="T11" s="20">
        <v>54485.201999999997</v>
      </c>
      <c r="U11" s="20">
        <v>54562.619999998002</v>
      </c>
      <c r="V11" s="20">
        <v>22082.388999999999</v>
      </c>
      <c r="W11" s="20">
        <v>22330.449000000001</v>
      </c>
      <c r="X11" s="20">
        <v>53005.534</v>
      </c>
      <c r="Y11" s="20">
        <v>56367.783000000003</v>
      </c>
      <c r="Z11" s="20">
        <v>59687.29</v>
      </c>
      <c r="AA11" s="20">
        <v>59728.346000005004</v>
      </c>
      <c r="AB11" s="20">
        <v>30625.943999999901</v>
      </c>
      <c r="AC11" s="20">
        <v>30676.239999983001</v>
      </c>
      <c r="AD11" s="20">
        <v>55750.745000000003</v>
      </c>
      <c r="AE11" s="20">
        <v>55892.546999999002</v>
      </c>
      <c r="AJ11" s="46"/>
      <c r="AK11" s="46"/>
      <c r="AL11" s="46"/>
      <c r="AM11" s="46"/>
    </row>
    <row r="12" spans="1:39" ht="9.9499999999999993" customHeight="1" x14ac:dyDescent="0.25">
      <c r="A12" s="5"/>
      <c r="AJ12" s="46"/>
      <c r="AK12" s="46"/>
      <c r="AL12" s="46"/>
      <c r="AM12" s="46"/>
    </row>
    <row r="13" spans="1:39" ht="15" customHeight="1" x14ac:dyDescent="0.25">
      <c r="A13" s="6" t="s">
        <v>12</v>
      </c>
      <c r="B13" s="30">
        <f t="shared" ref="B13:AE13" si="0">B8/B5</f>
        <v>1</v>
      </c>
      <c r="C13" s="30">
        <f t="shared" si="0"/>
        <v>1</v>
      </c>
      <c r="D13" s="30">
        <f t="shared" si="0"/>
        <v>0.99793052475979305</v>
      </c>
      <c r="E13" s="30">
        <f t="shared" si="0"/>
        <v>0.99793052475979305</v>
      </c>
      <c r="F13" s="30">
        <f t="shared" si="0"/>
        <v>0.99963421771361682</v>
      </c>
      <c r="G13" s="30">
        <f t="shared" si="0"/>
        <v>0.99963421771361682</v>
      </c>
      <c r="H13" s="30">
        <f t="shared" si="0"/>
        <v>0.99717765894236488</v>
      </c>
      <c r="I13" s="30">
        <f t="shared" si="0"/>
        <v>0.99717765894236488</v>
      </c>
      <c r="J13" s="30">
        <f t="shared" si="0"/>
        <v>0.99695464016669333</v>
      </c>
      <c r="K13" s="30">
        <f t="shared" si="0"/>
        <v>0.99695464016669333</v>
      </c>
      <c r="L13" s="30">
        <f t="shared" si="0"/>
        <v>0.99886351895857006</v>
      </c>
      <c r="M13" s="30">
        <f t="shared" si="0"/>
        <v>0.99886351895857006</v>
      </c>
      <c r="N13" s="30">
        <f t="shared" si="0"/>
        <v>0.99949233153422756</v>
      </c>
      <c r="O13" s="30">
        <f t="shared" si="0"/>
        <v>0.99949233153422756</v>
      </c>
      <c r="P13" s="30">
        <f t="shared" si="0"/>
        <v>0.99798454820288884</v>
      </c>
      <c r="Q13" s="30">
        <f t="shared" si="0"/>
        <v>0.99798454820288884</v>
      </c>
      <c r="R13" s="30">
        <f t="shared" si="0"/>
        <v>0.99923755582180596</v>
      </c>
      <c r="S13" s="30">
        <f t="shared" si="0"/>
        <v>0.99923755582180596</v>
      </c>
      <c r="T13" s="30">
        <f t="shared" si="0"/>
        <v>0.99956724847704748</v>
      </c>
      <c r="U13" s="30">
        <f t="shared" si="0"/>
        <v>0.99956724847704748</v>
      </c>
      <c r="V13" s="30">
        <f t="shared" si="0"/>
        <v>0.99905543849451428</v>
      </c>
      <c r="W13" s="30">
        <f t="shared" si="0"/>
        <v>0.99905543849451428</v>
      </c>
      <c r="X13" s="30">
        <f t="shared" si="0"/>
        <v>0.99871299871299868</v>
      </c>
      <c r="Y13" s="30">
        <f t="shared" si="0"/>
        <v>0.99871299871299868</v>
      </c>
      <c r="Z13" s="30">
        <f t="shared" si="0"/>
        <v>0.99947855202129698</v>
      </c>
      <c r="AA13" s="30">
        <f t="shared" si="0"/>
        <v>0.99947855202129698</v>
      </c>
      <c r="AB13" s="30">
        <f t="shared" si="0"/>
        <v>0.99899743789684747</v>
      </c>
      <c r="AC13" s="30">
        <f t="shared" si="0"/>
        <v>0.99899743789684747</v>
      </c>
      <c r="AD13" s="30">
        <f t="shared" si="0"/>
        <v>0.99946506582662187</v>
      </c>
      <c r="AE13" s="31">
        <f t="shared" si="0"/>
        <v>0.99946506582662187</v>
      </c>
      <c r="AF13" s="32" t="s">
        <v>44</v>
      </c>
      <c r="AG13" s="33" t="s">
        <v>20</v>
      </c>
      <c r="AH13" s="33" t="s">
        <v>19</v>
      </c>
    </row>
    <row r="14" spans="1:39" ht="15" customHeight="1" x14ac:dyDescent="0.25">
      <c r="A14" s="6" t="s">
        <v>41</v>
      </c>
      <c r="B14" s="17">
        <f t="shared" ref="B14:AE14" si="1">B9/B8</f>
        <v>2.776294714361986</v>
      </c>
      <c r="C14" s="17">
        <f t="shared" si="1"/>
        <v>2.781633742658836</v>
      </c>
      <c r="D14" s="17">
        <f t="shared" si="1"/>
        <v>2.6908606132424824</v>
      </c>
      <c r="E14" s="17">
        <f t="shared" si="1"/>
        <v>2.7133757961783438</v>
      </c>
      <c r="F14" s="17">
        <f t="shared" si="1"/>
        <v>2.9103993364720804</v>
      </c>
      <c r="G14" s="17">
        <f t="shared" si="1"/>
        <v>2.9084965725855634</v>
      </c>
      <c r="H14" s="17">
        <f t="shared" si="1"/>
        <v>2.7133919261135109</v>
      </c>
      <c r="I14" s="17">
        <f t="shared" si="1"/>
        <v>2.7203932667957695</v>
      </c>
      <c r="J14" s="17">
        <f t="shared" si="1"/>
        <v>2.7517684887459808</v>
      </c>
      <c r="K14" s="17">
        <f t="shared" si="1"/>
        <v>2.742765273311897</v>
      </c>
      <c r="L14" s="17">
        <f t="shared" si="1"/>
        <v>2.7668597434836575</v>
      </c>
      <c r="M14" s="17">
        <f t="shared" si="1"/>
        <v>2.7721348779478694</v>
      </c>
      <c r="N14" s="17">
        <f t="shared" si="1"/>
        <v>2.9085197957601516</v>
      </c>
      <c r="O14" s="17">
        <f t="shared" si="1"/>
        <v>2.9069692838238832</v>
      </c>
      <c r="P14" s="17">
        <f t="shared" si="1"/>
        <v>2.8034331874789635</v>
      </c>
      <c r="Q14" s="17">
        <f t="shared" si="1"/>
        <v>2.8053405138561653</v>
      </c>
      <c r="R14" s="17">
        <f t="shared" si="1"/>
        <v>2.8627643339873554</v>
      </c>
      <c r="S14" s="17">
        <f t="shared" si="1"/>
        <v>2.8533900152605187</v>
      </c>
      <c r="T14" s="17">
        <f t="shared" si="1"/>
        <v>2.8882240625208144</v>
      </c>
      <c r="U14" s="17">
        <f t="shared" si="1"/>
        <v>2.8841277946759618</v>
      </c>
      <c r="V14" s="17">
        <f t="shared" si="1"/>
        <v>2.8184</v>
      </c>
      <c r="W14" s="17">
        <f t="shared" si="1"/>
        <v>2.8166545454545453</v>
      </c>
      <c r="X14" s="17">
        <f t="shared" si="1"/>
        <v>2.737212529738303</v>
      </c>
      <c r="Y14" s="17">
        <f t="shared" si="1"/>
        <v>2.7209555908009517</v>
      </c>
      <c r="Z14" s="17">
        <f t="shared" si="1"/>
        <v>2.8900269097698938</v>
      </c>
      <c r="AA14" s="17">
        <f t="shared" si="1"/>
        <v>2.8951617332088526</v>
      </c>
      <c r="AB14" s="17">
        <f t="shared" si="1"/>
        <v>2.9626449598572702</v>
      </c>
      <c r="AC14" s="17">
        <f t="shared" si="1"/>
        <v>2.9353256021409457</v>
      </c>
      <c r="AD14" s="17">
        <f t="shared" si="1"/>
        <v>2.8817757426184176</v>
      </c>
      <c r="AE14" s="18">
        <f t="shared" si="1"/>
        <v>2.8785346852606226</v>
      </c>
      <c r="AF14" s="22">
        <f>SUM(B14:AE14)/30</f>
        <v>2.8232611879370535</v>
      </c>
      <c r="AG14" s="23">
        <f>MEDIAN(B14:AE14)</f>
        <v>2.8175272727272729</v>
      </c>
      <c r="AH14" s="23">
        <f>_xlfn.STDEV.P(B14:AF14)</f>
        <v>7.6169330514259503E-2</v>
      </c>
    </row>
    <row r="15" spans="1:39" ht="15" customHeight="1" x14ac:dyDescent="0.25">
      <c r="A15" s="6" t="s">
        <v>42</v>
      </c>
      <c r="B15" s="17">
        <f t="shared" ref="B15:AE15" si="2">B9/B5</f>
        <v>2.776294714361986</v>
      </c>
      <c r="C15" s="17">
        <f t="shared" si="2"/>
        <v>2.781633742658836</v>
      </c>
      <c r="D15" s="17">
        <f t="shared" si="2"/>
        <v>2.685291943828529</v>
      </c>
      <c r="E15" s="17">
        <f t="shared" si="2"/>
        <v>2.7077605321507758</v>
      </c>
      <c r="F15" s="17">
        <f t="shared" si="2"/>
        <v>2.9093347639484977</v>
      </c>
      <c r="G15" s="17">
        <f t="shared" si="2"/>
        <v>2.9074326960593053</v>
      </c>
      <c r="H15" s="17">
        <f t="shared" si="2"/>
        <v>2.7057338086749851</v>
      </c>
      <c r="I15" s="17">
        <f t="shared" si="2"/>
        <v>2.7127153891859774</v>
      </c>
      <c r="J15" s="17">
        <f t="shared" si="2"/>
        <v>2.7433883635197946</v>
      </c>
      <c r="K15" s="17">
        <f t="shared" si="2"/>
        <v>2.7344125661163647</v>
      </c>
      <c r="L15" s="17">
        <f t="shared" si="2"/>
        <v>2.7637152598408927</v>
      </c>
      <c r="M15" s="17">
        <f t="shared" si="2"/>
        <v>2.7689843992147951</v>
      </c>
      <c r="N15" s="17">
        <f t="shared" si="2"/>
        <v>2.9070432319777693</v>
      </c>
      <c r="O15" s="17">
        <f t="shared" si="2"/>
        <v>2.9054935071875168</v>
      </c>
      <c r="P15" s="17">
        <f t="shared" si="2"/>
        <v>2.7977830030231776</v>
      </c>
      <c r="Q15" s="17">
        <f t="shared" si="2"/>
        <v>2.7996864852760051</v>
      </c>
      <c r="R15" s="17">
        <f t="shared" si="2"/>
        <v>2.8605816359873653</v>
      </c>
      <c r="S15" s="17">
        <f t="shared" si="2"/>
        <v>2.8512144646552664</v>
      </c>
      <c r="T15" s="17">
        <f t="shared" si="2"/>
        <v>2.8869741791591306</v>
      </c>
      <c r="U15" s="17">
        <f t="shared" si="2"/>
        <v>2.8828796839804265</v>
      </c>
      <c r="V15" s="17">
        <f t="shared" si="2"/>
        <v>2.8157378478529389</v>
      </c>
      <c r="W15" s="17">
        <f t="shared" si="2"/>
        <v>2.8139940419966578</v>
      </c>
      <c r="X15" s="17">
        <f t="shared" si="2"/>
        <v>2.7336897336897339</v>
      </c>
      <c r="Y15" s="17">
        <f t="shared" si="2"/>
        <v>2.7174537174537177</v>
      </c>
      <c r="Z15" s="17">
        <f t="shared" si="2"/>
        <v>2.8885199110793973</v>
      </c>
      <c r="AA15" s="17">
        <f t="shared" si="2"/>
        <v>2.893652056975053</v>
      </c>
      <c r="AB15" s="17">
        <f t="shared" si="2"/>
        <v>2.9596747242954216</v>
      </c>
      <c r="AC15" s="17">
        <f t="shared" si="2"/>
        <v>2.9323827559318256</v>
      </c>
      <c r="AD15" s="17">
        <f t="shared" si="2"/>
        <v>2.880234182293679</v>
      </c>
      <c r="AE15" s="18">
        <f t="shared" si="2"/>
        <v>2.8769948586882226</v>
      </c>
      <c r="AF15" s="22">
        <f>SUM(B15:AE15)/30</f>
        <v>2.8200229400354684</v>
      </c>
      <c r="AG15" s="23">
        <f>MEDIAN(B15:AE15)</f>
        <v>2.8148659449247981</v>
      </c>
      <c r="AH15" s="23">
        <f>_xlfn.STDEV.P(B15:AF15)</f>
        <v>7.772784151839203E-2</v>
      </c>
    </row>
    <row r="16" spans="1:39" ht="15" customHeight="1" x14ac:dyDescent="0.25">
      <c r="A16" s="47" t="s">
        <v>17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4" ht="15" customHeight="1" x14ac:dyDescent="0.25">
      <c r="A17" s="48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4" ht="15" customHeight="1" x14ac:dyDescent="0.25">
      <c r="A18" s="6" t="s">
        <v>10</v>
      </c>
      <c r="B18" s="1">
        <v>489</v>
      </c>
      <c r="C18" s="1">
        <v>792</v>
      </c>
      <c r="D18" s="1">
        <v>815</v>
      </c>
      <c r="E18" s="1">
        <v>2121</v>
      </c>
      <c r="F18" s="1">
        <v>2363</v>
      </c>
      <c r="G18" s="1">
        <v>5348</v>
      </c>
      <c r="H18" s="1">
        <v>4626</v>
      </c>
      <c r="I18" s="1">
        <v>3639</v>
      </c>
      <c r="J18" s="1">
        <v>1856</v>
      </c>
      <c r="K18" s="1">
        <v>1523</v>
      </c>
      <c r="L18" s="1">
        <v>926</v>
      </c>
      <c r="M18" s="1">
        <v>683</v>
      </c>
      <c r="N18" s="1">
        <v>1535</v>
      </c>
      <c r="O18" s="1">
        <v>2868</v>
      </c>
      <c r="P18" s="1">
        <v>6610</v>
      </c>
      <c r="Q18" s="1">
        <v>4025</v>
      </c>
      <c r="R18" s="1">
        <v>1793</v>
      </c>
      <c r="S18" s="1">
        <v>1241</v>
      </c>
      <c r="T18" s="1">
        <v>1787</v>
      </c>
      <c r="U18" s="1">
        <v>14008</v>
      </c>
      <c r="V18" s="1">
        <v>3770</v>
      </c>
      <c r="W18" s="1">
        <v>5048</v>
      </c>
      <c r="X18" s="1">
        <v>1670</v>
      </c>
      <c r="Y18" s="1">
        <v>1524</v>
      </c>
      <c r="Z18" s="1">
        <v>24008</v>
      </c>
      <c r="AA18" s="1">
        <v>6516</v>
      </c>
      <c r="AB18" s="1">
        <v>4549</v>
      </c>
      <c r="AC18" s="1">
        <v>2246</v>
      </c>
      <c r="AD18" s="1">
        <v>1066</v>
      </c>
      <c r="AE18" s="1">
        <v>1315</v>
      </c>
    </row>
    <row r="19" spans="1:34" ht="15" customHeight="1" x14ac:dyDescent="0.25">
      <c r="A19" s="6" t="s">
        <v>11</v>
      </c>
      <c r="B19" s="1">
        <v>626</v>
      </c>
      <c r="C19" s="1">
        <v>1017</v>
      </c>
      <c r="D19" s="1">
        <v>897</v>
      </c>
      <c r="E19" s="1">
        <v>2518</v>
      </c>
      <c r="F19" s="1">
        <v>2926</v>
      </c>
      <c r="G19" s="1">
        <v>6805</v>
      </c>
      <c r="H19" s="1">
        <v>5886</v>
      </c>
      <c r="I19" s="1">
        <v>4655</v>
      </c>
      <c r="J19" s="1">
        <v>2195</v>
      </c>
      <c r="K19" s="1">
        <v>1784</v>
      </c>
      <c r="L19" s="1">
        <v>1038</v>
      </c>
      <c r="M19" s="1">
        <v>744</v>
      </c>
      <c r="N19" s="1">
        <v>1812</v>
      </c>
      <c r="O19" s="1">
        <v>3589</v>
      </c>
      <c r="P19" s="1">
        <v>8694</v>
      </c>
      <c r="Q19" s="1">
        <v>5179</v>
      </c>
      <c r="R19" s="1">
        <v>2161</v>
      </c>
      <c r="S19" s="1">
        <v>1427</v>
      </c>
      <c r="T19" s="1">
        <v>2055</v>
      </c>
      <c r="U19" s="1">
        <v>18257</v>
      </c>
      <c r="V19" s="1">
        <v>4735</v>
      </c>
      <c r="W19" s="1">
        <v>6285</v>
      </c>
      <c r="X19" s="1">
        <v>1886</v>
      </c>
      <c r="Y19" s="1">
        <v>1666</v>
      </c>
      <c r="Z19" s="1">
        <v>31955</v>
      </c>
      <c r="AA19" s="1">
        <v>8236</v>
      </c>
      <c r="AB19" s="1">
        <v>6118</v>
      </c>
      <c r="AC19" s="1">
        <v>2812</v>
      </c>
      <c r="AD19" s="1">
        <v>1148</v>
      </c>
      <c r="AE19" s="1">
        <v>1457</v>
      </c>
    </row>
    <row r="20" spans="1:34" ht="15" customHeight="1" x14ac:dyDescent="0.25">
      <c r="A20" s="6" t="s">
        <v>9</v>
      </c>
      <c r="B20" s="1">
        <v>53</v>
      </c>
      <c r="C20" s="1">
        <v>55</v>
      </c>
      <c r="D20" s="1">
        <v>218</v>
      </c>
      <c r="E20" s="1">
        <v>295</v>
      </c>
      <c r="F20" s="1">
        <v>403</v>
      </c>
      <c r="G20" s="1">
        <v>380</v>
      </c>
      <c r="H20" s="1">
        <v>148</v>
      </c>
      <c r="I20" s="1">
        <v>157</v>
      </c>
      <c r="J20" s="1">
        <v>445</v>
      </c>
      <c r="K20" s="1">
        <v>361</v>
      </c>
      <c r="L20" s="1">
        <v>323</v>
      </c>
      <c r="M20" s="1">
        <v>227</v>
      </c>
      <c r="N20" s="1">
        <v>385</v>
      </c>
      <c r="O20" s="1">
        <v>325</v>
      </c>
      <c r="P20" s="1">
        <v>177</v>
      </c>
      <c r="Q20" s="1">
        <v>189</v>
      </c>
      <c r="R20" s="1">
        <v>454</v>
      </c>
      <c r="S20" s="1">
        <v>388</v>
      </c>
      <c r="T20" s="1">
        <v>497</v>
      </c>
      <c r="U20" s="1">
        <v>477</v>
      </c>
      <c r="V20" s="1">
        <v>172</v>
      </c>
      <c r="W20" s="1">
        <v>180</v>
      </c>
      <c r="X20" s="1">
        <v>587</v>
      </c>
      <c r="Y20" s="1">
        <v>485</v>
      </c>
      <c r="Z20" s="1">
        <v>447</v>
      </c>
      <c r="AA20" s="1">
        <v>408</v>
      </c>
      <c r="AB20" s="1">
        <v>206</v>
      </c>
      <c r="AC20" s="1">
        <v>181</v>
      </c>
      <c r="AD20" s="1">
        <v>418</v>
      </c>
      <c r="AE20" s="1">
        <v>464</v>
      </c>
    </row>
    <row r="21" spans="1:34" ht="15" customHeight="1" x14ac:dyDescent="0.25">
      <c r="A21" s="6" t="s">
        <v>18</v>
      </c>
      <c r="B21" s="20">
        <v>1699.8500000009999</v>
      </c>
      <c r="C21" s="20">
        <v>1703.145</v>
      </c>
      <c r="D21" s="20">
        <v>16513.451000001201</v>
      </c>
      <c r="E21" s="20">
        <v>17413.725999998998</v>
      </c>
      <c r="F21" s="20">
        <v>47156.095999999998</v>
      </c>
      <c r="G21" s="20">
        <v>46663.785999963999</v>
      </c>
      <c r="H21" s="20">
        <v>21523.765999985</v>
      </c>
      <c r="I21" s="20">
        <v>21679.633000000002</v>
      </c>
      <c r="J21" s="20">
        <v>60141.833999998002</v>
      </c>
      <c r="K21" s="20">
        <v>56163.301000004998</v>
      </c>
      <c r="L21" s="20">
        <v>17195.110999996999</v>
      </c>
      <c r="M21" s="20">
        <v>16658.435000005</v>
      </c>
      <c r="N21" s="20">
        <v>44169.086000019997</v>
      </c>
      <c r="O21" s="20">
        <v>44934.625999960001</v>
      </c>
      <c r="P21" s="20">
        <v>22243.018999998199</v>
      </c>
      <c r="Q21" s="20">
        <v>22399.059000001202</v>
      </c>
      <c r="R21" s="20">
        <v>57248.709000019997</v>
      </c>
      <c r="S21" s="20">
        <v>54580.76100002</v>
      </c>
      <c r="T21" s="20">
        <v>61510.859999993401</v>
      </c>
      <c r="U21" s="20">
        <v>57661.760999999999</v>
      </c>
      <c r="V21" s="20">
        <v>22160.721999993999</v>
      </c>
      <c r="W21" s="20">
        <v>22784.267000029999</v>
      </c>
      <c r="X21" s="20">
        <v>56150.14300004</v>
      </c>
      <c r="Y21" s="20">
        <v>54277.853999998501</v>
      </c>
      <c r="Z21" s="20">
        <v>63171.202000049998</v>
      </c>
      <c r="AA21" s="20">
        <v>62204.7709999996</v>
      </c>
      <c r="AB21" s="20">
        <v>31185.62799999</v>
      </c>
      <c r="AC21" s="20">
        <v>31467.989000005</v>
      </c>
      <c r="AD21" s="20">
        <v>62195.245000019997</v>
      </c>
      <c r="AE21" s="20">
        <v>61231.770999999899</v>
      </c>
    </row>
    <row r="22" spans="1:34" ht="9.9499999999999993" customHeight="1" x14ac:dyDescent="0.25">
      <c r="A22" s="5"/>
    </row>
    <row r="23" spans="1:34" ht="15" customHeight="1" x14ac:dyDescent="0.25">
      <c r="A23" s="6" t="s">
        <v>12</v>
      </c>
      <c r="B23" s="30">
        <f t="shared" ref="B23:AE23" si="3">B18/B5</f>
        <v>0.26107848371596371</v>
      </c>
      <c r="C23" s="30">
        <f t="shared" si="3"/>
        <v>0.42285104111051791</v>
      </c>
      <c r="D23" s="30">
        <f t="shared" si="3"/>
        <v>0.1204730229120473</v>
      </c>
      <c r="E23" s="30">
        <f t="shared" si="3"/>
        <v>0.31352549889135256</v>
      </c>
      <c r="F23" s="30">
        <f t="shared" si="3"/>
        <v>5.7622902848224737E-2</v>
      </c>
      <c r="G23" s="30">
        <f t="shared" si="3"/>
        <v>0.13041357783847055</v>
      </c>
      <c r="H23" s="30">
        <f t="shared" si="3"/>
        <v>0.68716577540106949</v>
      </c>
      <c r="I23" s="30">
        <f t="shared" si="3"/>
        <v>0.54055258467023171</v>
      </c>
      <c r="J23" s="30">
        <f t="shared" si="3"/>
        <v>0.29748357108510981</v>
      </c>
      <c r="K23" s="30">
        <f t="shared" si="3"/>
        <v>0.24410963295399904</v>
      </c>
      <c r="L23" s="30">
        <f t="shared" si="3"/>
        <v>9.5671040396735199E-2</v>
      </c>
      <c r="M23" s="30">
        <f t="shared" si="3"/>
        <v>7.0565141026965594E-2</v>
      </c>
      <c r="N23" s="30">
        <f t="shared" si="3"/>
        <v>4.1014268155827496E-2</v>
      </c>
      <c r="O23" s="30">
        <f t="shared" si="3"/>
        <v>7.6631218938705711E-2</v>
      </c>
      <c r="P23" s="30">
        <f t="shared" si="3"/>
        <v>0.740118687716941</v>
      </c>
      <c r="Q23" s="30">
        <f t="shared" si="3"/>
        <v>0.45067741574291792</v>
      </c>
      <c r="R23" s="30">
        <f t="shared" si="3"/>
        <v>0.19529463021457358</v>
      </c>
      <c r="S23" s="30">
        <f t="shared" si="3"/>
        <v>0.13517046073412484</v>
      </c>
      <c r="T23" s="30">
        <f t="shared" si="3"/>
        <v>1.982889670554033E-2</v>
      </c>
      <c r="U23" s="30">
        <f t="shared" si="3"/>
        <v>0.15543547009021205</v>
      </c>
      <c r="V23" s="30">
        <f t="shared" si="3"/>
        <v>0.27392283659085953</v>
      </c>
      <c r="W23" s="30">
        <f t="shared" si="3"/>
        <v>0.36678049843784061</v>
      </c>
      <c r="X23" s="30">
        <f t="shared" si="3"/>
        <v>0.16533016533016534</v>
      </c>
      <c r="Y23" s="30">
        <f t="shared" si="3"/>
        <v>0.15087615087615089</v>
      </c>
      <c r="Z23" s="30">
        <f t="shared" si="3"/>
        <v>0.32944534401844278</v>
      </c>
      <c r="AA23" s="30">
        <f t="shared" si="3"/>
        <v>8.9414606032329771E-2</v>
      </c>
      <c r="AB23" s="30">
        <f t="shared" si="3"/>
        <v>0.50673944524896963</v>
      </c>
      <c r="AC23" s="30">
        <f t="shared" si="3"/>
        <v>0.25019494263116854</v>
      </c>
      <c r="AD23" s="30">
        <f t="shared" si="3"/>
        <v>3.1679990490059137E-2</v>
      </c>
      <c r="AE23" s="31">
        <f t="shared" si="3"/>
        <v>3.907991322178965E-2</v>
      </c>
      <c r="AF23" s="32" t="s">
        <v>44</v>
      </c>
      <c r="AG23" s="14" t="s">
        <v>20</v>
      </c>
      <c r="AH23" s="14" t="s">
        <v>19</v>
      </c>
    </row>
    <row r="24" spans="1:34" ht="15" customHeight="1" x14ac:dyDescent="0.25">
      <c r="A24" s="6" t="s">
        <v>41</v>
      </c>
      <c r="B24" s="17">
        <f t="shared" ref="B24:AE24" si="4">B19/B18</f>
        <v>1.2801635991820042</v>
      </c>
      <c r="C24" s="17">
        <f t="shared" si="4"/>
        <v>1.2840909090909092</v>
      </c>
      <c r="D24" s="17">
        <f t="shared" si="4"/>
        <v>1.1006134969325154</v>
      </c>
      <c r="E24" s="17">
        <f t="shared" si="4"/>
        <v>1.1871758604431872</v>
      </c>
      <c r="F24" s="17">
        <f t="shared" si="4"/>
        <v>1.2382564536606009</v>
      </c>
      <c r="G24" s="17">
        <f t="shared" si="4"/>
        <v>1.2724382946896036</v>
      </c>
      <c r="H24" s="17">
        <f t="shared" si="4"/>
        <v>1.272373540856031</v>
      </c>
      <c r="I24" s="17">
        <f t="shared" si="4"/>
        <v>1.2791975817532288</v>
      </c>
      <c r="J24" s="17">
        <f t="shared" si="4"/>
        <v>1.1826508620689655</v>
      </c>
      <c r="K24" s="17">
        <f t="shared" si="4"/>
        <v>1.1713722915298752</v>
      </c>
      <c r="L24" s="17">
        <f t="shared" si="4"/>
        <v>1.1209503239740821</v>
      </c>
      <c r="M24" s="17">
        <f t="shared" si="4"/>
        <v>1.0893118594436311</v>
      </c>
      <c r="N24" s="17">
        <f t="shared" si="4"/>
        <v>1.1804560260586319</v>
      </c>
      <c r="O24" s="17">
        <f t="shared" si="4"/>
        <v>1.2513947001394701</v>
      </c>
      <c r="P24" s="17">
        <f t="shared" si="4"/>
        <v>1.3152798789712556</v>
      </c>
      <c r="Q24" s="17">
        <f t="shared" si="4"/>
        <v>1.2867080745341615</v>
      </c>
      <c r="R24" s="17">
        <f t="shared" si="4"/>
        <v>1.2052426101505855</v>
      </c>
      <c r="S24" s="17">
        <f t="shared" si="4"/>
        <v>1.1498791297340853</v>
      </c>
      <c r="T24" s="17">
        <f t="shared" si="4"/>
        <v>1.1499720201454953</v>
      </c>
      <c r="U24" s="17">
        <f t="shared" si="4"/>
        <v>1.303326670474015</v>
      </c>
      <c r="V24" s="17">
        <f t="shared" si="4"/>
        <v>1.2559681697612732</v>
      </c>
      <c r="W24" s="17">
        <f t="shared" si="4"/>
        <v>1.2450475435816164</v>
      </c>
      <c r="X24" s="17">
        <f t="shared" si="4"/>
        <v>1.1293413173652695</v>
      </c>
      <c r="Y24" s="17">
        <f t="shared" si="4"/>
        <v>1.0931758530183726</v>
      </c>
      <c r="Z24" s="17">
        <f t="shared" si="4"/>
        <v>1.331014661779407</v>
      </c>
      <c r="AA24" s="17">
        <f t="shared" si="4"/>
        <v>1.2639656230816452</v>
      </c>
      <c r="AB24" s="17">
        <f t="shared" si="4"/>
        <v>1.3449109694438337</v>
      </c>
      <c r="AC24" s="17">
        <f t="shared" si="4"/>
        <v>1.2520035618878005</v>
      </c>
      <c r="AD24" s="17">
        <f t="shared" si="4"/>
        <v>1.0769230769230769</v>
      </c>
      <c r="AE24" s="18">
        <f t="shared" si="4"/>
        <v>1.1079847908745246</v>
      </c>
      <c r="AF24" s="19">
        <f>SUM(B24:AE24)/30</f>
        <v>1.2140396583849722</v>
      </c>
      <c r="AG24" s="17">
        <f>MEDIAN(B24:AE24)</f>
        <v>1.2416519986211085</v>
      </c>
      <c r="AH24" s="17">
        <f>_xlfn.STDEV.P(B24:AF24)</f>
        <v>7.7284344259796453E-2</v>
      </c>
    </row>
    <row r="25" spans="1:34" ht="15" customHeight="1" x14ac:dyDescent="0.25">
      <c r="A25" s="6" t="s">
        <v>42</v>
      </c>
      <c r="B25" s="17">
        <f t="shared" ref="B25:AE25" si="5">B19/B5</f>
        <v>0.33422317138280833</v>
      </c>
      <c r="C25" s="17">
        <f t="shared" si="5"/>
        <v>0.54297917778964233</v>
      </c>
      <c r="D25" s="17">
        <f t="shared" si="5"/>
        <v>0.13259423503325943</v>
      </c>
      <c r="E25" s="17">
        <f t="shared" si="5"/>
        <v>0.37220990391722097</v>
      </c>
      <c r="F25" s="17">
        <f t="shared" si="5"/>
        <v>7.1351931330472101E-2</v>
      </c>
      <c r="G25" s="17">
        <f t="shared" si="5"/>
        <v>0.16594323058915333</v>
      </c>
      <c r="H25" s="17">
        <f t="shared" si="5"/>
        <v>0.87433155080213909</v>
      </c>
      <c r="I25" s="17">
        <f t="shared" si="5"/>
        <v>0.69147355912061792</v>
      </c>
      <c r="J25" s="17">
        <f t="shared" si="5"/>
        <v>0.35181920179515946</v>
      </c>
      <c r="K25" s="17">
        <f t="shared" si="5"/>
        <v>0.2859432601378426</v>
      </c>
      <c r="L25" s="17">
        <f t="shared" si="5"/>
        <v>0.10724248372765782</v>
      </c>
      <c r="M25" s="17">
        <f t="shared" si="5"/>
        <v>7.6867444983985955E-2</v>
      </c>
      <c r="N25" s="17">
        <f t="shared" si="5"/>
        <v>4.8415539998931223E-2</v>
      </c>
      <c r="O25" s="17">
        <f t="shared" si="5"/>
        <v>9.5895901245123705E-2</v>
      </c>
      <c r="P25" s="17">
        <f t="shared" si="5"/>
        <v>0.9734632180047027</v>
      </c>
      <c r="Q25" s="17">
        <f t="shared" si="5"/>
        <v>0.57989026984660175</v>
      </c>
      <c r="R25" s="17">
        <f t="shared" si="5"/>
        <v>0.23537740986820607</v>
      </c>
      <c r="S25" s="17">
        <f t="shared" si="5"/>
        <v>0.1554296917547108</v>
      </c>
      <c r="T25" s="17">
        <f t="shared" si="5"/>
        <v>2.2802676401726566E-2</v>
      </c>
      <c r="U25" s="17">
        <f t="shared" si="5"/>
        <v>0.2025831937062394</v>
      </c>
      <c r="V25" s="17">
        <f t="shared" si="5"/>
        <v>0.34403836372883817</v>
      </c>
      <c r="W25" s="17">
        <f t="shared" si="5"/>
        <v>0.45665915861367434</v>
      </c>
      <c r="X25" s="17">
        <f t="shared" si="5"/>
        <v>0.18671418671418671</v>
      </c>
      <c r="Y25" s="17">
        <f t="shared" si="5"/>
        <v>0.16493416493416493</v>
      </c>
      <c r="Z25" s="17">
        <f t="shared" si="5"/>
        <v>0.43849658314350798</v>
      </c>
      <c r="AA25" s="17">
        <f t="shared" si="5"/>
        <v>0.11301698822625353</v>
      </c>
      <c r="AB25" s="17">
        <f t="shared" si="5"/>
        <v>0.68151943856522224</v>
      </c>
      <c r="AC25" s="17">
        <f t="shared" si="5"/>
        <v>0.31324495934053692</v>
      </c>
      <c r="AD25" s="17">
        <f t="shared" si="5"/>
        <v>3.4116912835448307E-2</v>
      </c>
      <c r="AE25" s="18">
        <f t="shared" si="5"/>
        <v>4.3299949478439181E-2</v>
      </c>
      <c r="AF25" s="19">
        <f>SUM(B25:AE25)/30</f>
        <v>0.30322925856721583</v>
      </c>
      <c r="AG25" s="17">
        <f>MEDIAN(B25:AE25)</f>
        <v>0.21898030178722272</v>
      </c>
      <c r="AH25" s="17">
        <f>_xlfn.STDEV.P(B25:AF25)</f>
        <v>0.24617032726925411</v>
      </c>
    </row>
    <row r="26" spans="1:34" ht="21" x14ac:dyDescent="0.35">
      <c r="A26" s="49" t="s">
        <v>36</v>
      </c>
      <c r="B26" s="11" t="s">
        <v>39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4"/>
      <c r="AG26" s="4"/>
      <c r="AH26" s="4"/>
    </row>
    <row r="27" spans="1:34" ht="21" x14ac:dyDescent="0.35">
      <c r="A27" s="49" t="s">
        <v>37</v>
      </c>
      <c r="B27" s="11" t="s">
        <v>40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2"/>
      <c r="AF27" s="32" t="s">
        <v>44</v>
      </c>
      <c r="AG27" s="14" t="s">
        <v>20</v>
      </c>
      <c r="AH27" s="14" t="s">
        <v>19</v>
      </c>
    </row>
    <row r="28" spans="1:34" ht="15" customHeight="1" x14ac:dyDescent="0.25">
      <c r="A28" s="6" t="s">
        <v>10</v>
      </c>
      <c r="B28" s="1">
        <f t="shared" ref="B28:AE28" si="6">B8-B18</f>
        <v>1384</v>
      </c>
      <c r="C28" s="1">
        <f t="shared" si="6"/>
        <v>1081</v>
      </c>
      <c r="D28" s="1">
        <f t="shared" si="6"/>
        <v>5936</v>
      </c>
      <c r="E28" s="1">
        <f t="shared" si="6"/>
        <v>4630</v>
      </c>
      <c r="F28" s="1">
        <f t="shared" si="6"/>
        <v>38630</v>
      </c>
      <c r="G28" s="1">
        <f t="shared" si="6"/>
        <v>35645</v>
      </c>
      <c r="H28" s="1">
        <f t="shared" si="6"/>
        <v>2087</v>
      </c>
      <c r="I28" s="1">
        <f t="shared" si="6"/>
        <v>3074</v>
      </c>
      <c r="J28" s="1">
        <f t="shared" si="6"/>
        <v>4364</v>
      </c>
      <c r="K28" s="1">
        <f t="shared" si="6"/>
        <v>4697</v>
      </c>
      <c r="L28" s="1">
        <f t="shared" si="6"/>
        <v>8742</v>
      </c>
      <c r="M28" s="1">
        <f t="shared" si="6"/>
        <v>8985</v>
      </c>
      <c r="N28" s="1">
        <f t="shared" si="6"/>
        <v>35872</v>
      </c>
      <c r="O28" s="1">
        <f t="shared" si="6"/>
        <v>34539</v>
      </c>
      <c r="P28" s="1">
        <f t="shared" si="6"/>
        <v>2303</v>
      </c>
      <c r="Q28" s="1">
        <f t="shared" si="6"/>
        <v>4888</v>
      </c>
      <c r="R28" s="1">
        <f t="shared" si="6"/>
        <v>7381</v>
      </c>
      <c r="S28" s="1">
        <f t="shared" si="6"/>
        <v>7933</v>
      </c>
      <c r="T28" s="1">
        <f t="shared" si="6"/>
        <v>88295</v>
      </c>
      <c r="U28" s="1">
        <f t="shared" si="6"/>
        <v>76074</v>
      </c>
      <c r="V28" s="1">
        <f t="shared" si="6"/>
        <v>9980</v>
      </c>
      <c r="W28" s="1">
        <f t="shared" si="6"/>
        <v>8702</v>
      </c>
      <c r="X28" s="1">
        <f t="shared" si="6"/>
        <v>8418</v>
      </c>
      <c r="Y28" s="1">
        <f t="shared" si="6"/>
        <v>8564</v>
      </c>
      <c r="Z28" s="1">
        <f t="shared" si="6"/>
        <v>48828</v>
      </c>
      <c r="AA28" s="1">
        <f t="shared" si="6"/>
        <v>66320</v>
      </c>
      <c r="AB28" s="1">
        <f t="shared" si="6"/>
        <v>4419</v>
      </c>
      <c r="AC28" s="1">
        <f t="shared" si="6"/>
        <v>6722</v>
      </c>
      <c r="AD28" s="1">
        <f t="shared" si="6"/>
        <v>32565</v>
      </c>
      <c r="AE28" s="9">
        <f t="shared" si="6"/>
        <v>32316</v>
      </c>
      <c r="AF28" s="19">
        <f t="shared" ref="AF28:AF33" si="7">SUM(B28:AE28)/30</f>
        <v>20112.466666666667</v>
      </c>
      <c r="AG28" s="17">
        <f>MEDIAN(B28:AE28)</f>
        <v>8491</v>
      </c>
      <c r="AH28" s="17">
        <f>_xlfn.STDEV.P(B28:AF28)</f>
        <v>22987.021553874256</v>
      </c>
    </row>
    <row r="29" spans="1:34" ht="15" customHeight="1" x14ac:dyDescent="0.25">
      <c r="A29" s="6" t="s">
        <v>11</v>
      </c>
      <c r="B29" s="1">
        <f t="shared" ref="B29:AE29" si="8">B9-B19</f>
        <v>4574</v>
      </c>
      <c r="C29" s="1">
        <f t="shared" si="8"/>
        <v>4193</v>
      </c>
      <c r="D29" s="1">
        <f t="shared" si="8"/>
        <v>17269</v>
      </c>
      <c r="E29" s="1">
        <f t="shared" si="8"/>
        <v>15800</v>
      </c>
      <c r="F29" s="1">
        <f t="shared" si="8"/>
        <v>116380</v>
      </c>
      <c r="G29" s="1">
        <f t="shared" si="8"/>
        <v>112423</v>
      </c>
      <c r="H29" s="1">
        <f t="shared" si="8"/>
        <v>12329</v>
      </c>
      <c r="I29" s="1">
        <f t="shared" si="8"/>
        <v>13607</v>
      </c>
      <c r="J29" s="1">
        <f t="shared" si="8"/>
        <v>14921</v>
      </c>
      <c r="K29" s="1">
        <f t="shared" si="8"/>
        <v>15276</v>
      </c>
      <c r="L29" s="1">
        <f t="shared" si="8"/>
        <v>25712</v>
      </c>
      <c r="M29" s="1">
        <f t="shared" si="8"/>
        <v>26057</v>
      </c>
      <c r="N29" s="1">
        <f t="shared" si="8"/>
        <v>106987</v>
      </c>
      <c r="O29" s="1">
        <f t="shared" si="8"/>
        <v>105152</v>
      </c>
      <c r="P29" s="1">
        <f t="shared" si="8"/>
        <v>16293</v>
      </c>
      <c r="Q29" s="1">
        <f t="shared" si="8"/>
        <v>19825</v>
      </c>
      <c r="R29" s="1">
        <f t="shared" si="8"/>
        <v>24102</v>
      </c>
      <c r="S29" s="1">
        <f t="shared" si="8"/>
        <v>24750</v>
      </c>
      <c r="T29" s="1">
        <f t="shared" si="8"/>
        <v>258122</v>
      </c>
      <c r="U29" s="1">
        <f t="shared" si="8"/>
        <v>241551</v>
      </c>
      <c r="V29" s="1">
        <f t="shared" si="8"/>
        <v>34018</v>
      </c>
      <c r="W29" s="1">
        <f t="shared" si="8"/>
        <v>32444</v>
      </c>
      <c r="X29" s="1">
        <f t="shared" si="8"/>
        <v>25727</v>
      </c>
      <c r="Y29" s="1">
        <f t="shared" si="8"/>
        <v>25783</v>
      </c>
      <c r="Z29" s="1">
        <f t="shared" si="8"/>
        <v>178543</v>
      </c>
      <c r="AA29" s="1">
        <f t="shared" si="8"/>
        <v>202636</v>
      </c>
      <c r="AB29" s="1">
        <f t="shared" si="8"/>
        <v>20451</v>
      </c>
      <c r="AC29" s="1">
        <f t="shared" si="8"/>
        <v>23512</v>
      </c>
      <c r="AD29" s="1">
        <f t="shared" si="8"/>
        <v>95769</v>
      </c>
      <c r="AE29" s="9">
        <f t="shared" si="8"/>
        <v>95351</v>
      </c>
      <c r="AF29" s="19">
        <f t="shared" si="7"/>
        <v>63651.9</v>
      </c>
      <c r="AG29" s="17">
        <f t="shared" ref="AG29:AG35" si="9">MEDIAN(B29:AE29)</f>
        <v>25719.5</v>
      </c>
      <c r="AH29" s="17">
        <f>_xlfn.STDEV.P(B29:AF29)</f>
        <v>70113.931286226391</v>
      </c>
    </row>
    <row r="30" spans="1:34" ht="15" customHeight="1" x14ac:dyDescent="0.25">
      <c r="A30" s="6" t="s">
        <v>9</v>
      </c>
      <c r="B30" s="1">
        <f t="shared" ref="B30:AE30" si="10">B10-B20</f>
        <v>0</v>
      </c>
      <c r="C30" s="1">
        <f t="shared" si="10"/>
        <v>-7</v>
      </c>
      <c r="D30" s="1">
        <f t="shared" si="10"/>
        <v>74</v>
      </c>
      <c r="E30" s="1">
        <f t="shared" si="10"/>
        <v>-123</v>
      </c>
      <c r="F30" s="1">
        <f t="shared" si="10"/>
        <v>-14</v>
      </c>
      <c r="G30" s="1">
        <f t="shared" si="10"/>
        <v>1</v>
      </c>
      <c r="H30" s="1">
        <f t="shared" si="10"/>
        <v>4</v>
      </c>
      <c r="I30" s="1">
        <f t="shared" si="10"/>
        <v>-2</v>
      </c>
      <c r="J30" s="1">
        <f t="shared" si="10"/>
        <v>-36</v>
      </c>
      <c r="K30" s="1">
        <f t="shared" si="10"/>
        <v>47</v>
      </c>
      <c r="L30" s="1">
        <f t="shared" si="10"/>
        <v>-186</v>
      </c>
      <c r="M30" s="1">
        <f t="shared" si="10"/>
        <v>-148</v>
      </c>
      <c r="N30" s="1">
        <f t="shared" si="10"/>
        <v>-53</v>
      </c>
      <c r="O30" s="1">
        <f t="shared" si="10"/>
        <v>0</v>
      </c>
      <c r="P30" s="1">
        <f t="shared" si="10"/>
        <v>4</v>
      </c>
      <c r="Q30" s="1">
        <f t="shared" si="10"/>
        <v>0</v>
      </c>
      <c r="R30" s="1">
        <f t="shared" si="10"/>
        <v>-25</v>
      </c>
      <c r="S30" s="1">
        <f t="shared" si="10"/>
        <v>45</v>
      </c>
      <c r="T30" s="1">
        <f t="shared" si="10"/>
        <v>-9</v>
      </c>
      <c r="U30" s="1">
        <f t="shared" si="10"/>
        <v>10</v>
      </c>
      <c r="V30" s="1">
        <f t="shared" si="10"/>
        <v>-4</v>
      </c>
      <c r="W30" s="1">
        <f t="shared" si="10"/>
        <v>-14</v>
      </c>
      <c r="X30" s="1">
        <f t="shared" si="10"/>
        <v>-186</v>
      </c>
      <c r="Y30" s="1">
        <f t="shared" si="10"/>
        <v>-14</v>
      </c>
      <c r="Z30" s="1">
        <f t="shared" si="10"/>
        <v>47</v>
      </c>
      <c r="AA30" s="1">
        <f t="shared" si="10"/>
        <v>88</v>
      </c>
      <c r="AB30" s="1">
        <f t="shared" si="10"/>
        <v>-12</v>
      </c>
      <c r="AC30" s="1">
        <f t="shared" si="10"/>
        <v>23</v>
      </c>
      <c r="AD30" s="1">
        <f t="shared" si="10"/>
        <v>-45</v>
      </c>
      <c r="AE30" s="9">
        <f t="shared" si="10"/>
        <v>-81</v>
      </c>
      <c r="AF30" s="19">
        <f t="shared" si="7"/>
        <v>-20.533333333333335</v>
      </c>
      <c r="AG30" s="17">
        <f t="shared" si="9"/>
        <v>-5.5</v>
      </c>
      <c r="AH30" s="17">
        <f>_xlfn.STDEV.P(B30:AF30)</f>
        <v>64.282508197915348</v>
      </c>
    </row>
    <row r="31" spans="1:34" ht="15" customHeight="1" x14ac:dyDescent="0.25">
      <c r="A31" s="6" t="s">
        <v>18</v>
      </c>
      <c r="B31" s="16">
        <f t="shared" ref="B31:AE31" si="11">B11-B21</f>
        <v>-0.40700000099991485</v>
      </c>
      <c r="C31" s="20">
        <f t="shared" si="11"/>
        <v>-33.564000000000078</v>
      </c>
      <c r="D31" s="20">
        <f t="shared" si="11"/>
        <v>-538.66700000120181</v>
      </c>
      <c r="E31" s="20">
        <f t="shared" si="11"/>
        <v>-1879.3229999990981</v>
      </c>
      <c r="F31" s="20">
        <f t="shared" si="11"/>
        <v>-4940.513999999901</v>
      </c>
      <c r="G31" s="20">
        <f t="shared" si="11"/>
        <v>-4490.5029999614999</v>
      </c>
      <c r="H31" s="20">
        <f t="shared" si="11"/>
        <v>-12.48600000299848</v>
      </c>
      <c r="I31" s="20">
        <f t="shared" si="11"/>
        <v>-42.814999999700376</v>
      </c>
      <c r="J31" s="20">
        <f t="shared" si="11"/>
        <v>-4339.0439999982991</v>
      </c>
      <c r="K31" s="20">
        <f t="shared" si="11"/>
        <v>-1500.0700000049983</v>
      </c>
      <c r="L31" s="20">
        <f t="shared" si="11"/>
        <v>-895.56599999500031</v>
      </c>
      <c r="M31" s="20">
        <f t="shared" si="11"/>
        <v>-934.62700001499979</v>
      </c>
      <c r="N31" s="20">
        <f t="shared" si="11"/>
        <v>-3328.4350000179984</v>
      </c>
      <c r="O31" s="20">
        <f t="shared" si="11"/>
        <v>-4044.7099999597995</v>
      </c>
      <c r="P31" s="20">
        <f t="shared" si="11"/>
        <v>-12.498000000199681</v>
      </c>
      <c r="Q31" s="20">
        <f t="shared" si="11"/>
        <v>-1.102307578548789E-9</v>
      </c>
      <c r="R31" s="20">
        <f t="shared" si="11"/>
        <v>-5345.8980000219963</v>
      </c>
      <c r="S31" s="20">
        <f t="shared" si="11"/>
        <v>-2955.4560000220008</v>
      </c>
      <c r="T31" s="20">
        <f t="shared" si="11"/>
        <v>-7025.6579999934038</v>
      </c>
      <c r="U31" s="20">
        <f t="shared" si="11"/>
        <v>-3099.1410000019969</v>
      </c>
      <c r="V31" s="20">
        <f t="shared" si="11"/>
        <v>-78.332999993999692</v>
      </c>
      <c r="W31" s="20">
        <f t="shared" si="11"/>
        <v>-453.81800002999807</v>
      </c>
      <c r="X31" s="20">
        <f t="shared" si="11"/>
        <v>-3144.60900004</v>
      </c>
      <c r="Y31" s="20">
        <f t="shared" si="11"/>
        <v>2089.9290000015026</v>
      </c>
      <c r="Z31" s="20">
        <f t="shared" si="11"/>
        <v>-3483.912000049997</v>
      </c>
      <c r="AA31" s="20">
        <f t="shared" si="11"/>
        <v>-2476.4249999945969</v>
      </c>
      <c r="AB31" s="20">
        <f t="shared" si="11"/>
        <v>-559.68399999009853</v>
      </c>
      <c r="AC31" s="20">
        <f t="shared" si="11"/>
        <v>-791.74900002199865</v>
      </c>
      <c r="AD31" s="20">
        <f t="shared" si="11"/>
        <v>-6444.5000000199943</v>
      </c>
      <c r="AE31" s="21">
        <f t="shared" si="11"/>
        <v>-5339.2240000008969</v>
      </c>
      <c r="AF31" s="19">
        <f t="shared" si="7"/>
        <v>-2203.3902333379092</v>
      </c>
      <c r="AG31" s="17">
        <f t="shared" si="9"/>
        <v>-1689.6965000020482</v>
      </c>
      <c r="AH31" s="17">
        <f>_xlfn.STDEV.P(B31:AF31)</f>
        <v>2221.142126723948</v>
      </c>
    </row>
    <row r="32" spans="1:34" ht="9.9499999999999993" customHeight="1" x14ac:dyDescent="0.25">
      <c r="A32" s="5"/>
      <c r="AE32" s="10"/>
    </row>
    <row r="33" spans="1:34" ht="15" customHeight="1" x14ac:dyDescent="0.25">
      <c r="A33" s="6" t="s">
        <v>12</v>
      </c>
      <c r="B33" s="30">
        <f t="shared" ref="B33:AE33" si="12">B13-B23</f>
        <v>0.73892151628403635</v>
      </c>
      <c r="C33" s="30">
        <f t="shared" si="12"/>
        <v>0.57714895888948203</v>
      </c>
      <c r="D33" s="30">
        <f t="shared" si="12"/>
        <v>0.87745750184774574</v>
      </c>
      <c r="E33" s="30">
        <f t="shared" si="12"/>
        <v>0.68440502586844043</v>
      </c>
      <c r="F33" s="30">
        <f t="shared" si="12"/>
        <v>0.94201131486539214</v>
      </c>
      <c r="G33" s="30">
        <f t="shared" si="12"/>
        <v>0.86922063987514631</v>
      </c>
      <c r="H33" s="30">
        <f t="shared" si="12"/>
        <v>0.31001188354129539</v>
      </c>
      <c r="I33" s="30">
        <f t="shared" si="12"/>
        <v>0.45662507427213317</v>
      </c>
      <c r="J33" s="30">
        <f t="shared" si="12"/>
        <v>0.69947106908158352</v>
      </c>
      <c r="K33" s="30">
        <f t="shared" si="12"/>
        <v>0.75284500721269432</v>
      </c>
      <c r="L33" s="30">
        <f t="shared" si="12"/>
        <v>0.90319247856183482</v>
      </c>
      <c r="M33" s="30">
        <f t="shared" si="12"/>
        <v>0.92829837793160452</v>
      </c>
      <c r="N33" s="30">
        <f t="shared" si="12"/>
        <v>0.95847806337840002</v>
      </c>
      <c r="O33" s="30">
        <f t="shared" si="12"/>
        <v>0.92286111259552184</v>
      </c>
      <c r="P33" s="30">
        <f t="shared" si="12"/>
        <v>0.25786586048594784</v>
      </c>
      <c r="Q33" s="30">
        <f t="shared" si="12"/>
        <v>0.54730713245997098</v>
      </c>
      <c r="R33" s="30">
        <f t="shared" si="12"/>
        <v>0.80394292560723235</v>
      </c>
      <c r="S33" s="30">
        <f t="shared" si="12"/>
        <v>0.86406709508768109</v>
      </c>
      <c r="T33" s="30">
        <f t="shared" si="12"/>
        <v>0.97973835177150714</v>
      </c>
      <c r="U33" s="30">
        <f t="shared" si="12"/>
        <v>0.8441317783868354</v>
      </c>
      <c r="V33" s="30">
        <f t="shared" si="12"/>
        <v>0.72513260190365481</v>
      </c>
      <c r="W33" s="30">
        <f t="shared" si="12"/>
        <v>0.63227494005667362</v>
      </c>
      <c r="X33" s="30">
        <f t="shared" si="12"/>
        <v>0.83338283338283337</v>
      </c>
      <c r="Y33" s="30">
        <f t="shared" si="12"/>
        <v>0.84783684783684776</v>
      </c>
      <c r="Z33" s="30">
        <f t="shared" si="12"/>
        <v>0.67003320800285415</v>
      </c>
      <c r="AA33" s="30">
        <f t="shared" si="12"/>
        <v>0.91006394598896723</v>
      </c>
      <c r="AB33" s="30">
        <f t="shared" si="12"/>
        <v>0.49225799264787784</v>
      </c>
      <c r="AC33" s="30">
        <f t="shared" si="12"/>
        <v>0.74880249526567888</v>
      </c>
      <c r="AD33" s="30">
        <f t="shared" si="12"/>
        <v>0.96778507533656277</v>
      </c>
      <c r="AE33" s="31">
        <f t="shared" si="12"/>
        <v>0.96038515260483226</v>
      </c>
      <c r="AF33" s="19">
        <f t="shared" si="7"/>
        <v>0.75686520870104224</v>
      </c>
      <c r="AG33" s="17">
        <f t="shared" si="9"/>
        <v>0.8186628794950328</v>
      </c>
      <c r="AH33" s="17">
        <f>_xlfn.STDEV.P(B33:AF33)</f>
        <v>0.18777323603818263</v>
      </c>
    </row>
    <row r="34" spans="1:34" ht="15" customHeight="1" x14ac:dyDescent="0.25">
      <c r="A34" s="6" t="s">
        <v>41</v>
      </c>
      <c r="B34" s="17">
        <f t="shared" ref="B34:AE34" si="13">B14-B24</f>
        <v>1.4961311151799819</v>
      </c>
      <c r="C34" s="17">
        <f t="shared" si="13"/>
        <v>1.4975428335679268</v>
      </c>
      <c r="D34" s="17">
        <f t="shared" si="13"/>
        <v>1.590247116309967</v>
      </c>
      <c r="E34" s="17">
        <f t="shared" si="13"/>
        <v>1.5261999357351566</v>
      </c>
      <c r="F34" s="17">
        <f t="shared" si="13"/>
        <v>1.6721428828114795</v>
      </c>
      <c r="G34" s="17">
        <f t="shared" si="13"/>
        <v>1.6360582778959598</v>
      </c>
      <c r="H34" s="17">
        <f t="shared" si="13"/>
        <v>1.4410183852574798</v>
      </c>
      <c r="I34" s="17">
        <f t="shared" si="13"/>
        <v>1.4411956850425407</v>
      </c>
      <c r="J34" s="17">
        <f t="shared" si="13"/>
        <v>1.5691176266770153</v>
      </c>
      <c r="K34" s="17">
        <f t="shared" si="13"/>
        <v>1.5713929817820218</v>
      </c>
      <c r="L34" s="17">
        <f t="shared" si="13"/>
        <v>1.6459094195095754</v>
      </c>
      <c r="M34" s="17">
        <f t="shared" si="13"/>
        <v>1.6828230185042383</v>
      </c>
      <c r="N34" s="17">
        <f t="shared" si="13"/>
        <v>1.7280637697015198</v>
      </c>
      <c r="O34" s="17">
        <f t="shared" si="13"/>
        <v>1.6555745836844131</v>
      </c>
      <c r="P34" s="17">
        <f t="shared" si="13"/>
        <v>1.4881533085077079</v>
      </c>
      <c r="Q34" s="17">
        <f t="shared" si="13"/>
        <v>1.5186324393220039</v>
      </c>
      <c r="R34" s="17">
        <f t="shared" si="13"/>
        <v>1.6575217238367699</v>
      </c>
      <c r="S34" s="17">
        <f t="shared" si="13"/>
        <v>1.7035108855264334</v>
      </c>
      <c r="T34" s="17">
        <f t="shared" si="13"/>
        <v>1.7382520423753192</v>
      </c>
      <c r="U34" s="17">
        <f t="shared" si="13"/>
        <v>1.5808011242019469</v>
      </c>
      <c r="V34" s="17">
        <f t="shared" si="13"/>
        <v>1.5624318302387268</v>
      </c>
      <c r="W34" s="17">
        <f t="shared" si="13"/>
        <v>1.5716070018729289</v>
      </c>
      <c r="X34" s="17">
        <f t="shared" si="13"/>
        <v>1.6078712123730334</v>
      </c>
      <c r="Y34" s="17">
        <f t="shared" si="13"/>
        <v>1.6277797377825791</v>
      </c>
      <c r="Z34" s="17">
        <f t="shared" si="13"/>
        <v>1.5590122479904869</v>
      </c>
      <c r="AA34" s="17">
        <f t="shared" si="13"/>
        <v>1.6311961101272074</v>
      </c>
      <c r="AB34" s="17">
        <f t="shared" si="13"/>
        <v>1.6177339904134365</v>
      </c>
      <c r="AC34" s="17">
        <f t="shared" si="13"/>
        <v>1.6833220402531452</v>
      </c>
      <c r="AD34" s="17">
        <f t="shared" si="13"/>
        <v>1.8048526656953408</v>
      </c>
      <c r="AE34" s="18">
        <f t="shared" si="13"/>
        <v>1.770549894386098</v>
      </c>
      <c r="AF34" s="19">
        <f>SUM(B34:AE34)/30</f>
        <v>1.6092215295520815</v>
      </c>
      <c r="AG34" s="17">
        <f t="shared" si="9"/>
        <v>1.6128026013932351</v>
      </c>
      <c r="AH34" s="17">
        <f>_xlfn.STDEV.P(B34:AF34)</f>
        <v>8.9470284781543744E-2</v>
      </c>
    </row>
    <row r="35" spans="1:34" ht="15" customHeight="1" x14ac:dyDescent="0.25">
      <c r="A35" s="6" t="s">
        <v>42</v>
      </c>
      <c r="B35" s="17">
        <f t="shared" ref="B35:AE35" si="14">B15-B25</f>
        <v>2.4420715429791775</v>
      </c>
      <c r="C35" s="17">
        <f t="shared" si="14"/>
        <v>2.2386545648691936</v>
      </c>
      <c r="D35" s="17">
        <f t="shared" si="14"/>
        <v>2.5526977087952694</v>
      </c>
      <c r="E35" s="17">
        <f t="shared" si="14"/>
        <v>2.335550628233555</v>
      </c>
      <c r="F35" s="17">
        <f t="shared" si="14"/>
        <v>2.8379828326180254</v>
      </c>
      <c r="G35" s="17">
        <f t="shared" si="14"/>
        <v>2.7414894654701518</v>
      </c>
      <c r="H35" s="17">
        <f t="shared" si="14"/>
        <v>1.8314022578728459</v>
      </c>
      <c r="I35" s="17">
        <f t="shared" si="14"/>
        <v>2.0212418300653594</v>
      </c>
      <c r="J35" s="17">
        <f t="shared" si="14"/>
        <v>2.3915691617246351</v>
      </c>
      <c r="K35" s="17">
        <f t="shared" si="14"/>
        <v>2.4484693059785223</v>
      </c>
      <c r="L35" s="17">
        <f t="shared" si="14"/>
        <v>2.656472776113235</v>
      </c>
      <c r="M35" s="17">
        <f t="shared" si="14"/>
        <v>2.692116954230809</v>
      </c>
      <c r="N35" s="17">
        <f t="shared" si="14"/>
        <v>2.858627691978838</v>
      </c>
      <c r="O35" s="17">
        <f t="shared" si="14"/>
        <v>2.8095976059423933</v>
      </c>
      <c r="P35" s="17">
        <f t="shared" si="14"/>
        <v>1.8243197850184749</v>
      </c>
      <c r="Q35" s="17">
        <f t="shared" si="14"/>
        <v>2.2197962154294033</v>
      </c>
      <c r="R35" s="17">
        <f t="shared" si="14"/>
        <v>2.625204226119159</v>
      </c>
      <c r="S35" s="17">
        <f t="shared" si="14"/>
        <v>2.6957847729005557</v>
      </c>
      <c r="T35" s="17">
        <f t="shared" si="14"/>
        <v>2.864171502757404</v>
      </c>
      <c r="U35" s="17">
        <f t="shared" si="14"/>
        <v>2.6802964902741873</v>
      </c>
      <c r="V35" s="17">
        <f t="shared" si="14"/>
        <v>2.4716994841241009</v>
      </c>
      <c r="W35" s="17">
        <f t="shared" si="14"/>
        <v>2.3573348833829835</v>
      </c>
      <c r="X35" s="17">
        <f t="shared" si="14"/>
        <v>2.5469755469755473</v>
      </c>
      <c r="Y35" s="17">
        <f t="shared" si="14"/>
        <v>2.5525195525195525</v>
      </c>
      <c r="Z35" s="17">
        <f t="shared" si="14"/>
        <v>2.4500233279358894</v>
      </c>
      <c r="AA35" s="17">
        <f t="shared" si="14"/>
        <v>2.7806350687487993</v>
      </c>
      <c r="AB35" s="17">
        <f t="shared" si="14"/>
        <v>2.2781552857301994</v>
      </c>
      <c r="AC35" s="17">
        <f t="shared" si="14"/>
        <v>2.6191377965912888</v>
      </c>
      <c r="AD35" s="17">
        <f t="shared" si="14"/>
        <v>2.8461172694582308</v>
      </c>
      <c r="AE35" s="18">
        <f t="shared" si="14"/>
        <v>2.8336949092097834</v>
      </c>
      <c r="AF35" s="19">
        <f>SUM(B35:AE35)/30</f>
        <v>2.5167936814682519</v>
      </c>
      <c r="AG35" s="17">
        <f t="shared" si="9"/>
        <v>2.5526086306574109</v>
      </c>
      <c r="AH35" s="17">
        <f>_xlfn.STDEV.P(B35:AF35)</f>
        <v>0.27813859189014328</v>
      </c>
    </row>
    <row r="36" spans="1:34" ht="21" x14ac:dyDescent="0.35">
      <c r="A36" s="49" t="s">
        <v>38</v>
      </c>
      <c r="B36" s="11" t="s">
        <v>39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4" ht="21" x14ac:dyDescent="0.35">
      <c r="A37" s="49" t="s">
        <v>37</v>
      </c>
      <c r="B37" s="11" t="s">
        <v>40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5"/>
      <c r="AF37" s="32" t="s">
        <v>44</v>
      </c>
      <c r="AG37" s="14" t="s">
        <v>20</v>
      </c>
      <c r="AH37" s="14" t="s">
        <v>19</v>
      </c>
    </row>
    <row r="38" spans="1:34" ht="15" customHeight="1" x14ac:dyDescent="0.25">
      <c r="A38" s="6" t="s">
        <v>10</v>
      </c>
      <c r="B38" s="24">
        <f t="shared" ref="B38:AE38" si="15">B8/B18-1</f>
        <v>2.8302658486707566</v>
      </c>
      <c r="C38" s="24">
        <f t="shared" si="15"/>
        <v>1.3648989898989901</v>
      </c>
      <c r="D38" s="24">
        <f t="shared" si="15"/>
        <v>7.2834355828220865</v>
      </c>
      <c r="E38" s="24">
        <f t="shared" si="15"/>
        <v>2.1829325789721827</v>
      </c>
      <c r="F38" s="24">
        <f t="shared" si="15"/>
        <v>16.347862886161661</v>
      </c>
      <c r="G38" s="24">
        <f t="shared" si="15"/>
        <v>6.665108451757666</v>
      </c>
      <c r="H38" s="24">
        <f t="shared" si="15"/>
        <v>0.45114569822741024</v>
      </c>
      <c r="I38" s="24">
        <f t="shared" si="15"/>
        <v>0.84473756526518273</v>
      </c>
      <c r="J38" s="24">
        <f t="shared" si="15"/>
        <v>2.3512931034482758</v>
      </c>
      <c r="K38" s="24">
        <f t="shared" si="15"/>
        <v>3.0840446487196322</v>
      </c>
      <c r="L38" s="24">
        <f t="shared" si="15"/>
        <v>9.4406047516198708</v>
      </c>
      <c r="M38" s="24">
        <f t="shared" si="15"/>
        <v>13.155197657393851</v>
      </c>
      <c r="N38" s="24">
        <f t="shared" si="15"/>
        <v>23.369381107491858</v>
      </c>
      <c r="O38" s="24">
        <f t="shared" si="15"/>
        <v>12.042887029288703</v>
      </c>
      <c r="P38" s="24">
        <f t="shared" si="15"/>
        <v>0.34841149773071112</v>
      </c>
      <c r="Q38" s="24">
        <f t="shared" si="15"/>
        <v>1.214409937888199</v>
      </c>
      <c r="R38" s="24">
        <f t="shared" si="15"/>
        <v>4.1165644171779139</v>
      </c>
      <c r="S38" s="24">
        <f t="shared" si="15"/>
        <v>6.3924254633360196</v>
      </c>
      <c r="T38" s="24">
        <f t="shared" si="15"/>
        <v>49.409625069949634</v>
      </c>
      <c r="U38" s="24">
        <f t="shared" si="15"/>
        <v>5.4307538549400345</v>
      </c>
      <c r="V38" s="24">
        <f t="shared" si="15"/>
        <v>2.647214854111406</v>
      </c>
      <c r="W38" s="24">
        <f t="shared" si="15"/>
        <v>1.7238510301109349</v>
      </c>
      <c r="X38" s="24">
        <f t="shared" si="15"/>
        <v>5.0407185628742512</v>
      </c>
      <c r="Y38" s="24">
        <f t="shared" si="15"/>
        <v>5.6194225721784781</v>
      </c>
      <c r="Z38" s="24">
        <f t="shared" si="15"/>
        <v>2.0338220593135623</v>
      </c>
      <c r="AA38" s="24">
        <f t="shared" si="15"/>
        <v>10.178023327194598</v>
      </c>
      <c r="AB38" s="24">
        <f t="shared" si="15"/>
        <v>0.97142229061332164</v>
      </c>
      <c r="AC38" s="24">
        <f t="shared" si="15"/>
        <v>2.9928762243989313</v>
      </c>
      <c r="AD38" s="24">
        <f t="shared" si="15"/>
        <v>30.548780487804876</v>
      </c>
      <c r="AE38" s="25">
        <f t="shared" si="15"/>
        <v>24.57490494296578</v>
      </c>
      <c r="AF38" s="28">
        <f t="shared" ref="AF38:AF41" si="16">SUM(B38:AE38)/30</f>
        <v>8.4885674164108949</v>
      </c>
      <c r="AG38" s="24">
        <f>MEDIAN(B38:AE38)</f>
        <v>4.578641490026083</v>
      </c>
      <c r="AH38" s="24">
        <f>_xlfn.STDEV.P(B38:AF38)</f>
        <v>10.532514221007414</v>
      </c>
    </row>
    <row r="39" spans="1:34" ht="15" customHeight="1" x14ac:dyDescent="0.25">
      <c r="A39" s="6" t="s">
        <v>11</v>
      </c>
      <c r="B39" s="24">
        <f t="shared" ref="B39:AE39" si="17">B9/B19-1</f>
        <v>7.3067092651757193</v>
      </c>
      <c r="C39" s="24">
        <f t="shared" si="17"/>
        <v>4.1229105211406099</v>
      </c>
      <c r="D39" s="24">
        <f t="shared" si="17"/>
        <v>19.25195094760312</v>
      </c>
      <c r="E39" s="24">
        <f t="shared" si="17"/>
        <v>6.274821286735504</v>
      </c>
      <c r="F39" s="24">
        <f t="shared" si="17"/>
        <v>39.774436090225564</v>
      </c>
      <c r="G39" s="24">
        <f t="shared" si="17"/>
        <v>16.520646583394562</v>
      </c>
      <c r="H39" s="24">
        <f t="shared" si="17"/>
        <v>2.0946313285762828</v>
      </c>
      <c r="I39" s="24">
        <f t="shared" si="17"/>
        <v>2.9230934479054778</v>
      </c>
      <c r="J39" s="24">
        <f t="shared" si="17"/>
        <v>6.7977220956719817</v>
      </c>
      <c r="K39" s="24">
        <f t="shared" si="17"/>
        <v>8.5627802690582957</v>
      </c>
      <c r="L39" s="24">
        <f t="shared" si="17"/>
        <v>24.770712909441233</v>
      </c>
      <c r="M39" s="24">
        <f t="shared" si="17"/>
        <v>35.022849462365592</v>
      </c>
      <c r="N39" s="24">
        <f t="shared" si="17"/>
        <v>59.043598233995588</v>
      </c>
      <c r="O39" s="24">
        <f t="shared" si="17"/>
        <v>29.298411813875731</v>
      </c>
      <c r="P39" s="24">
        <f t="shared" si="17"/>
        <v>1.8740510697032438</v>
      </c>
      <c r="Q39" s="24">
        <f t="shared" si="17"/>
        <v>3.8279590654566515</v>
      </c>
      <c r="R39" s="24">
        <f t="shared" si="17"/>
        <v>11.153169828782971</v>
      </c>
      <c r="S39" s="24">
        <f t="shared" si="17"/>
        <v>17.344078486334968</v>
      </c>
      <c r="T39" s="24">
        <f t="shared" si="17"/>
        <v>125.60681265206813</v>
      </c>
      <c r="U39" s="24">
        <f t="shared" si="17"/>
        <v>13.230596483540559</v>
      </c>
      <c r="V39" s="24">
        <f t="shared" si="17"/>
        <v>7.1843717001055971</v>
      </c>
      <c r="W39" s="24">
        <f t="shared" si="17"/>
        <v>5.162132060461416</v>
      </c>
      <c r="X39" s="24">
        <f t="shared" si="17"/>
        <v>13.641039236479321</v>
      </c>
      <c r="Y39" s="24">
        <f t="shared" si="17"/>
        <v>15.475990396158462</v>
      </c>
      <c r="Z39" s="24">
        <f t="shared" si="17"/>
        <v>5.5873259270849633</v>
      </c>
      <c r="AA39" s="24">
        <f t="shared" si="17"/>
        <v>24.603691112190383</v>
      </c>
      <c r="AB39" s="24">
        <f t="shared" si="17"/>
        <v>3.3427590715920239</v>
      </c>
      <c r="AC39" s="24">
        <f t="shared" si="17"/>
        <v>8.3613086770981511</v>
      </c>
      <c r="AD39" s="24">
        <f t="shared" si="17"/>
        <v>83.422473867595812</v>
      </c>
      <c r="AE39" s="25">
        <f t="shared" si="17"/>
        <v>65.443376801647219</v>
      </c>
      <c r="AF39" s="28">
        <f t="shared" si="16"/>
        <v>22.234213689715506</v>
      </c>
      <c r="AG39" s="24">
        <f t="shared" ref="AG39:AG41" si="18">MEDIAN(B39:AE39)</f>
        <v>12.191883156161765</v>
      </c>
      <c r="AH39" s="24">
        <f>_xlfn.STDEV.P(B39:AF39)</f>
        <v>27.048852901334193</v>
      </c>
    </row>
    <row r="40" spans="1:34" ht="15" customHeight="1" x14ac:dyDescent="0.25">
      <c r="A40" s="6" t="s">
        <v>9</v>
      </c>
      <c r="B40" s="24">
        <f t="shared" ref="B40:AE40" si="19">B10/B20-1</f>
        <v>0</v>
      </c>
      <c r="C40" s="24">
        <f t="shared" si="19"/>
        <v>-0.12727272727272732</v>
      </c>
      <c r="D40" s="24">
        <f t="shared" si="19"/>
        <v>0.33944954128440363</v>
      </c>
      <c r="E40" s="24">
        <f t="shared" si="19"/>
        <v>-0.41694915254237286</v>
      </c>
      <c r="F40" s="24">
        <f t="shared" si="19"/>
        <v>-3.4739454094292799E-2</v>
      </c>
      <c r="G40" s="24">
        <f t="shared" si="19"/>
        <v>2.6315789473683182E-3</v>
      </c>
      <c r="H40" s="24">
        <f t="shared" si="19"/>
        <v>2.7027027027026973E-2</v>
      </c>
      <c r="I40" s="24">
        <f t="shared" si="19"/>
        <v>-1.2738853503184711E-2</v>
      </c>
      <c r="J40" s="24">
        <f t="shared" si="19"/>
        <v>-8.0898876404494335E-2</v>
      </c>
      <c r="K40" s="24">
        <f t="shared" si="19"/>
        <v>0.1301939058171746</v>
      </c>
      <c r="L40" s="24">
        <f t="shared" si="19"/>
        <v>-0.57585139318885448</v>
      </c>
      <c r="M40" s="24">
        <f t="shared" si="19"/>
        <v>-0.65198237885462551</v>
      </c>
      <c r="N40" s="24">
        <f t="shared" si="19"/>
        <v>-0.13766233766233771</v>
      </c>
      <c r="O40" s="24">
        <f t="shared" si="19"/>
        <v>0</v>
      </c>
      <c r="P40" s="24">
        <f t="shared" si="19"/>
        <v>2.2598870056497189E-2</v>
      </c>
      <c r="Q40" s="24">
        <f t="shared" si="19"/>
        <v>0</v>
      </c>
      <c r="R40" s="24">
        <f t="shared" si="19"/>
        <v>-5.5066079295154169E-2</v>
      </c>
      <c r="S40" s="24">
        <f t="shared" si="19"/>
        <v>0.115979381443299</v>
      </c>
      <c r="T40" s="24">
        <f t="shared" si="19"/>
        <v>-1.810865191146882E-2</v>
      </c>
      <c r="U40" s="24">
        <f t="shared" si="19"/>
        <v>2.0964360587002018E-2</v>
      </c>
      <c r="V40" s="24">
        <f t="shared" si="19"/>
        <v>-2.3255813953488413E-2</v>
      </c>
      <c r="W40" s="24">
        <f t="shared" si="19"/>
        <v>-7.7777777777777724E-2</v>
      </c>
      <c r="X40" s="24">
        <f t="shared" si="19"/>
        <v>-0.31686541737649065</v>
      </c>
      <c r="Y40" s="24">
        <f t="shared" si="19"/>
        <v>-2.8865979381443307E-2</v>
      </c>
      <c r="Z40" s="24">
        <f t="shared" si="19"/>
        <v>0.10514541387024612</v>
      </c>
      <c r="AA40" s="24">
        <f t="shared" si="19"/>
        <v>0.21568627450980382</v>
      </c>
      <c r="AB40" s="24">
        <f t="shared" si="19"/>
        <v>-5.8252427184465994E-2</v>
      </c>
      <c r="AC40" s="24">
        <f t="shared" si="19"/>
        <v>0.1270718232044199</v>
      </c>
      <c r="AD40" s="24">
        <f t="shared" si="19"/>
        <v>-0.10765550239234445</v>
      </c>
      <c r="AE40" s="25">
        <f t="shared" si="19"/>
        <v>-0.17456896551724133</v>
      </c>
      <c r="AF40" s="28">
        <f t="shared" si="16"/>
        <v>-5.9725453718850768E-2</v>
      </c>
      <c r="AG40" s="24">
        <f t="shared" si="18"/>
        <v>-2.0682232932478617E-2</v>
      </c>
      <c r="AH40" s="24">
        <f>_xlfn.STDEV.P(B40:AF40)</f>
        <v>0.20034364943386296</v>
      </c>
    </row>
    <row r="41" spans="1:34" ht="15" customHeight="1" x14ac:dyDescent="0.25">
      <c r="A41" s="6" t="s">
        <v>18</v>
      </c>
      <c r="B41" s="24">
        <f t="shared" ref="B41:AE41" si="20">B11/B21-1</f>
        <v>-2.3943289172556614E-4</v>
      </c>
      <c r="C41" s="24">
        <f t="shared" si="20"/>
        <v>-1.9707071329804648E-2</v>
      </c>
      <c r="D41" s="24">
        <f t="shared" si="20"/>
        <v>-3.2619892716620136E-2</v>
      </c>
      <c r="E41" s="24">
        <f t="shared" si="20"/>
        <v>-0.107921934685271</v>
      </c>
      <c r="F41" s="24">
        <f t="shared" si="20"/>
        <v>-0.10476936004201665</v>
      </c>
      <c r="G41" s="24">
        <f t="shared" si="20"/>
        <v>-9.6231004487397631E-2</v>
      </c>
      <c r="H41" s="24">
        <f t="shared" si="20"/>
        <v>-5.8010294309118748E-4</v>
      </c>
      <c r="I41" s="24">
        <f t="shared" si="20"/>
        <v>-1.974895054713377E-3</v>
      </c>
      <c r="J41" s="24">
        <f t="shared" si="20"/>
        <v>-7.2146852056397925E-2</v>
      </c>
      <c r="K41" s="24">
        <f t="shared" si="20"/>
        <v>-2.6709078228946415E-2</v>
      </c>
      <c r="L41" s="24">
        <f t="shared" si="20"/>
        <v>-5.2082594872179477E-2</v>
      </c>
      <c r="M41" s="24">
        <f t="shared" si="20"/>
        <v>-5.6105330423579347E-2</v>
      </c>
      <c r="N41" s="24">
        <f t="shared" si="20"/>
        <v>-7.5356664614171343E-2</v>
      </c>
      <c r="O41" s="24">
        <f t="shared" si="20"/>
        <v>-9.0013211636910007E-2</v>
      </c>
      <c r="P41" s="24">
        <f t="shared" si="20"/>
        <v>-5.6188415791047497E-4</v>
      </c>
      <c r="Q41" s="24">
        <f t="shared" si="20"/>
        <v>-4.9182879990894435E-14</v>
      </c>
      <c r="R41" s="24">
        <f t="shared" si="20"/>
        <v>-9.3380236749445844E-2</v>
      </c>
      <c r="S41" s="24">
        <f t="shared" si="20"/>
        <v>-5.4148310611149553E-2</v>
      </c>
      <c r="T41" s="24">
        <f t="shared" si="20"/>
        <v>-0.1142181722055936</v>
      </c>
      <c r="U41" s="24">
        <f t="shared" si="20"/>
        <v>-5.3746901694556204E-2</v>
      </c>
      <c r="V41" s="24">
        <f t="shared" si="20"/>
        <v>-3.5347675041463855E-3</v>
      </c>
      <c r="W41" s="24">
        <f t="shared" si="20"/>
        <v>-1.9918042569875061E-2</v>
      </c>
      <c r="X41" s="24">
        <f t="shared" si="20"/>
        <v>-5.6003579546320292E-2</v>
      </c>
      <c r="Y41" s="24">
        <f t="shared" si="20"/>
        <v>3.8504267320545793E-2</v>
      </c>
      <c r="Z41" s="24">
        <f t="shared" si="20"/>
        <v>-5.5150319920257984E-2</v>
      </c>
      <c r="AA41" s="24">
        <f t="shared" si="20"/>
        <v>-3.9810853093480758E-2</v>
      </c>
      <c r="AB41" s="24">
        <f t="shared" si="20"/>
        <v>-1.7946856801802302E-2</v>
      </c>
      <c r="AC41" s="24">
        <f t="shared" si="20"/>
        <v>-2.5160457505621792E-2</v>
      </c>
      <c r="AD41" s="24">
        <f t="shared" si="20"/>
        <v>-0.10361724598107014</v>
      </c>
      <c r="AE41" s="25">
        <f t="shared" si="20"/>
        <v>-8.7196955319174152E-2</v>
      </c>
      <c r="AF41" s="28">
        <f t="shared" si="16"/>
        <v>-4.741159141075775E-2</v>
      </c>
      <c r="AG41" s="24">
        <f t="shared" si="18"/>
        <v>-5.2914748283367841E-2</v>
      </c>
      <c r="AH41" s="24">
        <f>_xlfn.STDEV.P(B41:AF41)</f>
        <v>3.9350149279403633E-2</v>
      </c>
    </row>
    <row r="42" spans="1:34" ht="9.9499999999999993" customHeight="1" x14ac:dyDescent="0.25">
      <c r="A42" s="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7"/>
      <c r="AF42" s="29"/>
      <c r="AG42" s="29"/>
      <c r="AH42" s="29"/>
    </row>
    <row r="43" spans="1:34" x14ac:dyDescent="0.25">
      <c r="A43" s="6" t="s">
        <v>12</v>
      </c>
      <c r="B43" s="24">
        <f t="shared" ref="B43:AE43" si="21">B13/B23-1</f>
        <v>2.8302658486707566</v>
      </c>
      <c r="C43" s="24">
        <f t="shared" si="21"/>
        <v>1.3648989898989896</v>
      </c>
      <c r="D43" s="24">
        <f t="shared" si="21"/>
        <v>7.2834355828220865</v>
      </c>
      <c r="E43" s="24">
        <f t="shared" si="21"/>
        <v>2.1829325789721827</v>
      </c>
      <c r="F43" s="24">
        <f t="shared" si="21"/>
        <v>16.347862886161657</v>
      </c>
      <c r="G43" s="24">
        <f t="shared" si="21"/>
        <v>6.665108451757666</v>
      </c>
      <c r="H43" s="24">
        <f t="shared" si="21"/>
        <v>0.45114569822741046</v>
      </c>
      <c r="I43" s="24">
        <f t="shared" si="21"/>
        <v>0.84473756526518295</v>
      </c>
      <c r="J43" s="24">
        <f t="shared" si="21"/>
        <v>2.3512931034482754</v>
      </c>
      <c r="K43" s="24">
        <f t="shared" si="21"/>
        <v>3.0840446487196322</v>
      </c>
      <c r="L43" s="24">
        <f t="shared" si="21"/>
        <v>9.4406047516198708</v>
      </c>
      <c r="M43" s="24">
        <f t="shared" si="21"/>
        <v>13.155197657393851</v>
      </c>
      <c r="N43" s="24">
        <f t="shared" si="21"/>
        <v>23.369381107491858</v>
      </c>
      <c r="O43" s="24">
        <f t="shared" si="21"/>
        <v>12.042887029288703</v>
      </c>
      <c r="P43" s="24">
        <f t="shared" si="21"/>
        <v>0.34841149773071112</v>
      </c>
      <c r="Q43" s="24">
        <f t="shared" si="21"/>
        <v>1.214409937888199</v>
      </c>
      <c r="R43" s="24">
        <f t="shared" si="21"/>
        <v>4.1165644171779139</v>
      </c>
      <c r="S43" s="24">
        <f t="shared" si="21"/>
        <v>6.3924254633360187</v>
      </c>
      <c r="T43" s="24">
        <f t="shared" si="21"/>
        <v>49.409625069949634</v>
      </c>
      <c r="U43" s="24">
        <f t="shared" si="21"/>
        <v>5.4307538549400336</v>
      </c>
      <c r="V43" s="24">
        <f t="shared" si="21"/>
        <v>2.647214854111406</v>
      </c>
      <c r="W43" s="24">
        <f t="shared" si="21"/>
        <v>1.7238510301109349</v>
      </c>
      <c r="X43" s="24">
        <f t="shared" si="21"/>
        <v>5.0407185628742512</v>
      </c>
      <c r="Y43" s="24">
        <f t="shared" si="21"/>
        <v>5.6194225721784772</v>
      </c>
      <c r="Z43" s="24">
        <f t="shared" si="21"/>
        <v>2.0338220593135623</v>
      </c>
      <c r="AA43" s="24">
        <f t="shared" si="21"/>
        <v>10.178023327194598</v>
      </c>
      <c r="AB43" s="24">
        <f t="shared" si="21"/>
        <v>0.97142229061332142</v>
      </c>
      <c r="AC43" s="24">
        <f t="shared" si="21"/>
        <v>2.9928762243989313</v>
      </c>
      <c r="AD43" s="24">
        <f t="shared" si="21"/>
        <v>30.54878048780488</v>
      </c>
      <c r="AE43" s="25">
        <f t="shared" si="21"/>
        <v>24.57490494296578</v>
      </c>
      <c r="AF43" s="28">
        <f t="shared" ref="AF43" si="22">SUM(B43:AE43)/30</f>
        <v>8.4885674164108949</v>
      </c>
      <c r="AG43" s="24">
        <f t="shared" ref="AG43:AG45" si="23">MEDIAN(B43:AE43)</f>
        <v>4.578641490026083</v>
      </c>
      <c r="AH43" s="24">
        <f>_xlfn.STDEV.P(B43:AF43)</f>
        <v>10.532514221007414</v>
      </c>
    </row>
    <row r="44" spans="1:34" x14ac:dyDescent="0.25">
      <c r="A44" s="6" t="s">
        <v>41</v>
      </c>
      <c r="B44" s="24">
        <f t="shared" ref="B44:AE45" si="24">B14/B24-1</f>
        <v>1.1687030596214236</v>
      </c>
      <c r="C44" s="24">
        <f t="shared" si="24"/>
        <v>1.1662280473803324</v>
      </c>
      <c r="D44" s="24">
        <f t="shared" si="24"/>
        <v>1.4448733553986877</v>
      </c>
      <c r="E44" s="24">
        <f t="shared" si="24"/>
        <v>1.2855719077419647</v>
      </c>
      <c r="F44" s="24">
        <f t="shared" si="24"/>
        <v>1.350401104608177</v>
      </c>
      <c r="G44" s="24">
        <f t="shared" si="24"/>
        <v>1.2857662998071406</v>
      </c>
      <c r="H44" s="24">
        <f t="shared" si="24"/>
        <v>1.1325435015632181</v>
      </c>
      <c r="I44" s="24">
        <f t="shared" si="24"/>
        <v>1.1266404077056511</v>
      </c>
      <c r="J44" s="24">
        <f t="shared" si="24"/>
        <v>1.3267800980011573</v>
      </c>
      <c r="K44" s="24">
        <f t="shared" si="24"/>
        <v>1.3414974838867821</v>
      </c>
      <c r="L44" s="24">
        <f t="shared" si="24"/>
        <v>1.4683161102754014</v>
      </c>
      <c r="M44" s="24">
        <f t="shared" si="24"/>
        <v>1.5448496258580575</v>
      </c>
      <c r="N44" s="24">
        <f t="shared" si="24"/>
        <v>1.4638950808453823</v>
      </c>
      <c r="O44" s="24">
        <f t="shared" si="24"/>
        <v>1.3229835346912502</v>
      </c>
      <c r="P44" s="24">
        <f t="shared" si="24"/>
        <v>1.1314347100570452</v>
      </c>
      <c r="Q44" s="24">
        <f t="shared" si="24"/>
        <v>1.1802462962485163</v>
      </c>
      <c r="R44" s="24">
        <f t="shared" si="24"/>
        <v>1.37525981066142</v>
      </c>
      <c r="S44" s="24">
        <f t="shared" si="24"/>
        <v>1.4814695227318175</v>
      </c>
      <c r="T44" s="24">
        <f t="shared" si="24"/>
        <v>1.5115602918368345</v>
      </c>
      <c r="U44" s="24">
        <f t="shared" si="24"/>
        <v>1.2128970886685035</v>
      </c>
      <c r="V44" s="24">
        <f t="shared" si="24"/>
        <v>1.2440059134107706</v>
      </c>
      <c r="W44" s="24">
        <f t="shared" si="24"/>
        <v>1.2622867375424893</v>
      </c>
      <c r="X44" s="24">
        <f t="shared" si="24"/>
        <v>1.4237247744766521</v>
      </c>
      <c r="Y44" s="24">
        <f t="shared" si="24"/>
        <v>1.4890374071912671</v>
      </c>
      <c r="Z44" s="24">
        <f t="shared" si="24"/>
        <v>1.1712960741591489</v>
      </c>
      <c r="AA44" s="24">
        <f t="shared" si="24"/>
        <v>1.2905383503629047</v>
      </c>
      <c r="AB44" s="24">
        <f t="shared" si="24"/>
        <v>1.2028558225548744</v>
      </c>
      <c r="AC44" s="24">
        <f t="shared" si="24"/>
        <v>1.3445025968736006</v>
      </c>
      <c r="AD44" s="24">
        <f t="shared" si="24"/>
        <v>1.6759346181456736</v>
      </c>
      <c r="AE44" s="25">
        <f t="shared" si="24"/>
        <v>1.5979911538213583</v>
      </c>
      <c r="AF44" s="28">
        <f>SUM(B44:AE44)/30</f>
        <v>1.3341363595375837</v>
      </c>
      <c r="AG44" s="24">
        <f t="shared" si="23"/>
        <v>1.3248818163462037</v>
      </c>
      <c r="AH44" s="24">
        <f>_xlfn.STDEV.P(B44:AF44)</f>
        <v>0.14455865098775741</v>
      </c>
    </row>
    <row r="45" spans="1:34" x14ac:dyDescent="0.25">
      <c r="A45" s="6" t="s">
        <v>42</v>
      </c>
      <c r="B45" s="24">
        <f t="shared" si="24"/>
        <v>7.3067092651757193</v>
      </c>
      <c r="C45" s="24">
        <f t="shared" si="24"/>
        <v>4.122910521140609</v>
      </c>
      <c r="D45" s="24">
        <f t="shared" si="24"/>
        <v>19.25195094760312</v>
      </c>
      <c r="E45" s="24">
        <f t="shared" si="24"/>
        <v>6.274821286735504</v>
      </c>
      <c r="F45" s="24">
        <f t="shared" si="24"/>
        <v>39.774436090225564</v>
      </c>
      <c r="G45" s="24">
        <f t="shared" si="24"/>
        <v>16.520646583394562</v>
      </c>
      <c r="H45" s="24">
        <f t="shared" si="24"/>
        <v>2.0946313285762823</v>
      </c>
      <c r="I45" s="24">
        <f t="shared" si="24"/>
        <v>2.9230934479054782</v>
      </c>
      <c r="J45" s="24">
        <f t="shared" si="24"/>
        <v>6.7977220956719817</v>
      </c>
      <c r="K45" s="24">
        <f t="shared" si="24"/>
        <v>8.5627802690582957</v>
      </c>
      <c r="L45" s="24">
        <f t="shared" si="24"/>
        <v>24.770712909441233</v>
      </c>
      <c r="M45" s="24">
        <f t="shared" si="24"/>
        <v>35.022849462365592</v>
      </c>
      <c r="N45" s="24">
        <f t="shared" si="24"/>
        <v>59.043598233995581</v>
      </c>
      <c r="O45" s="24">
        <f t="shared" si="24"/>
        <v>29.298411813875735</v>
      </c>
      <c r="P45" s="24">
        <f t="shared" si="24"/>
        <v>1.8740510697032438</v>
      </c>
      <c r="Q45" s="24">
        <f t="shared" si="24"/>
        <v>3.8279590654566515</v>
      </c>
      <c r="R45" s="24">
        <f t="shared" si="24"/>
        <v>11.153169828782971</v>
      </c>
      <c r="S45" s="24">
        <f t="shared" si="24"/>
        <v>17.344078486334972</v>
      </c>
      <c r="T45" s="24">
        <f t="shared" si="24"/>
        <v>125.60681265206814</v>
      </c>
      <c r="U45" s="24">
        <f t="shared" si="24"/>
        <v>13.230596483540561</v>
      </c>
      <c r="V45" s="24">
        <f t="shared" si="24"/>
        <v>7.1843717001055971</v>
      </c>
      <c r="W45" s="24">
        <f t="shared" si="24"/>
        <v>5.162132060461416</v>
      </c>
      <c r="X45" s="24">
        <f t="shared" si="24"/>
        <v>13.641039236479322</v>
      </c>
      <c r="Y45" s="24">
        <f t="shared" si="24"/>
        <v>15.475990396158466</v>
      </c>
      <c r="Z45" s="24">
        <f t="shared" si="24"/>
        <v>5.5873259270849633</v>
      </c>
      <c r="AA45" s="24">
        <f t="shared" si="24"/>
        <v>24.603691112190386</v>
      </c>
      <c r="AB45" s="24">
        <f t="shared" si="24"/>
        <v>3.342759071592023</v>
      </c>
      <c r="AC45" s="24">
        <f t="shared" si="24"/>
        <v>8.3613086770981511</v>
      </c>
      <c r="AD45" s="24">
        <f t="shared" si="24"/>
        <v>83.422473867595812</v>
      </c>
      <c r="AE45" s="25">
        <f t="shared" si="24"/>
        <v>65.443376801647219</v>
      </c>
      <c r="AF45" s="28">
        <f>SUM(B45:AE45)/30</f>
        <v>22.234213689715506</v>
      </c>
      <c r="AG45" s="24">
        <f t="shared" si="23"/>
        <v>12.191883156161765</v>
      </c>
      <c r="AH45" s="24">
        <f>_xlfn.STDEV.P(B45:AF45)</f>
        <v>27.048852901334197</v>
      </c>
    </row>
    <row r="49" ht="15" customHeight="1" x14ac:dyDescent="0.25"/>
    <row r="50" ht="15" customHeight="1" x14ac:dyDescent="0.25"/>
    <row r="51" ht="15" customHeight="1" x14ac:dyDescent="0.25"/>
    <row r="52" ht="15" customHeight="1" x14ac:dyDescent="0.25"/>
  </sheetData>
  <mergeCells count="3">
    <mergeCell ref="A16:A17"/>
    <mergeCell ref="A6:A7"/>
    <mergeCell ref="AJ6:AM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Daten - Auswertung</vt:lpstr>
      <vt:lpstr>Daten - Roh </vt:lpstr>
      <vt:lpstr>Laufzeit_und_Begriffe</vt:lpstr>
      <vt:lpstr>Daten - in einer 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Laddach</dc:creator>
  <cp:lastModifiedBy>Stefan Laddach</cp:lastModifiedBy>
  <dcterms:created xsi:type="dcterms:W3CDTF">2020-02-19T22:53:57Z</dcterms:created>
  <dcterms:modified xsi:type="dcterms:W3CDTF">2020-02-20T21:40:06Z</dcterms:modified>
</cp:coreProperties>
</file>