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ck" sheetId="1" state="visible" r:id="rId2"/>
    <sheet name="Volumenstrom" sheetId="2" state="visible" r:id="rId3"/>
    <sheet name="Leistung" sheetId="3" state="visible" r:id="rId4"/>
    <sheet name="Temperatur" sheetId="4" state="visible" r:id="rId5"/>
    <sheet name="Weg" sheetId="5" state="visible" r:id="rId6"/>
    <sheet name="Kraft" sheetId="6" state="visible" r:id="rId7"/>
  </sheets>
  <definedNames>
    <definedName function="false" hidden="true" localSheetId="0" name="_xlnm._FilterDatabase" vbProcedure="false">Druck!$A$1:$AV$2</definedName>
    <definedName function="false" hidden="true" localSheetId="2" name="_xlnm._FilterDatabase" vbProcedure="false">Leistung!$A$1:$AM$2</definedName>
    <definedName function="false" hidden="true" localSheetId="3" name="_xlnm._FilterDatabase" vbProcedure="false">Temperatur!$A$1:$AM$2</definedName>
    <definedName function="false" hidden="true" localSheetId="1" name="_xlnm._FilterDatabase" vbProcedure="false">Volumenstrom!$A$1:$AQ$2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<sst xmlns="http://schemas.openxmlformats.org/spreadsheetml/2006/main" count="657" uniqueCount="155">
  <si>
    <t xml:space="preserve">uuid</t>
  </si>
  <si>
    <t xml:space="preserve">Ident-Nummer</t>
  </si>
  <si>
    <t xml:space="preserve">Sensor Messbereich von</t>
  </si>
  <si>
    <t xml:space="preserve">Sensor Messbereich bis</t>
  </si>
  <si>
    <t xml:space="preserve">Sensor Messbereich Einheit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</si>
  <si>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</si>
  <si>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</si>
  <si>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</si>
  <si>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Einheit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</si>
  <si>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</si>
  <si>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</si>
  <si>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</si>
  <si>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</si>
  <si>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</si>
  <si>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</si>
  <si>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</si>
  <si>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Sensor Kennlinie _ Sensitivity</t>
  </si>
  <si>
    <t xml:space="preserve">Sensor Kennlinie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</si>
  <si>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</si>
  <si>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</si>
  <si>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</si>
  <si>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</si>
  <si>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</si>
  <si>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</si>
  <si>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</si>
  <si>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</si>
  <si>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</si>
  <si>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</si>
  <si>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</si>
  <si>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</si>
  <si>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</si>
  <si>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</si>
  <si>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</si>
  <si>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</si>
  <si>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</si>
  <si>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</si>
  <si>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</si>
  <si>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</si>
  <si>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</si>
  <si>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</si>
  <si>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</si>
  <si>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</si>
  <si>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</si>
  <si>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</si>
  <si>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</si>
  <si>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</si>
  <si>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</si>
  <si>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</si>
  <si>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</si>
  <si>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</si>
  <si>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</si>
  <si>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</si>
  <si>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0193081d-09e4-7616-8447-bcd8ded73acc</t>
  </si>
  <si>
    <t xml:space="preserve">D135</t>
  </si>
  <si>
    <t xml:space="preserve">Pa</t>
  </si>
  <si>
    <t xml:space="preserve">relativ</t>
  </si>
  <si>
    <t xml:space="preserve">V</t>
  </si>
  <si>
    <t xml:space="preserve">NONE</t>
  </si>
  <si>
    <t xml:space="preserve">UNKNOWN</t>
  </si>
  <si>
    <t xml:space="preserve">0,10 %FS Genauigkeit und Temperaturfehler innerhalb (10...40 °C)</t>
  </si>
  <si>
    <t xml:space="preserve">absolute</t>
  </si>
  <si>
    <t xml:space="preserve"> Linearität (beste Gerade), Hysterese und Repetierbarkeit 0.0002 %FS (full scale) @ reference temperature, probably 25°C </t>
  </si>
  <si>
    <t xml:space="preserve">Piezoresistiv</t>
  </si>
  <si>
    <t xml:space="preserve">Keller</t>
  </si>
  <si>
    <t xml:space="preserve">PD-33X/80920</t>
  </si>
  <si>
    <t xml:space="preserve">Logan</t>
  </si>
  <si>
    <t xml:space="preserve">Resilienzdemonstrator</t>
  </si>
  <si>
    <t xml:space="preserve">\\fst\documents\folder_100101_Datasheets\note_240219_Datenblatt_Drucksensor_Serie-PD-33-X_Keller.pdf</t>
  </si>
  <si>
    <t xml:space="preserve">\\fst\documents\folder_100101_Datasheets\info_240219_Keller_PD_33X_3bar_80920_%20SN_1664524_Inv_Nr._000923_Logan.pdf</t>
  </si>
  <si>
    <t xml:space="preserve">Montageort: Pumpe 1, Strang 1</t>
  </si>
  <si>
    <t xml:space="preserve">0193081d-09e5-77ae-9325-ea05bcee93b3</t>
  </si>
  <si>
    <t xml:space="preserve">D136</t>
  </si>
  <si>
    <t xml:space="preserve">\\fst\documents\folder_100101_Datasheets\info_240219_Keller_PD_33X_3bar_80920_%20SN_1664525_Inv_Nr._000924_Logan.pdf</t>
  </si>
  <si>
    <t xml:space="preserve">Montageort: Pumpe 2, Strang 2</t>
  </si>
  <si>
    <t xml:space="preserve">0193081d-09e6-7f9b-bec6-4a853d265633</t>
  </si>
  <si>
    <t xml:space="preserve">D137</t>
  </si>
  <si>
    <t xml:space="preserve">\\fst\documents\folder_100101_Datasheets\info_240219_Keller_PD_33X_3bar_80920_ SN_1664526_Inv_Nr._000925_Logan.pdf</t>
  </si>
  <si>
    <t xml:space="preserve">Montageort: Regelventile</t>
  </si>
  <si>
    <t xml:space="preserve">0193081d-09e7-71a8-a60d-9e76bb79a611</t>
  </si>
  <si>
    <t xml:space="preserve">D139</t>
  </si>
  <si>
    <t xml:space="preserve">absolut</t>
  </si>
  <si>
    <t xml:space="preserve">Widerstand</t>
  </si>
  <si>
    <t xml:space="preserve">Ohm</t>
  </si>
  <si>
    <t xml:space="preserve">A</t>
  </si>
  <si>
    <t xml:space="preserve">±0,20 % FS, Berechnet aus: ±0.01 % · TD, mit TD = URL / |URV-LRV|; URL=2bar, URV=0.1bar, LRV=0bar</t>
  </si>
  <si>
    <t xml:space="preserve">E+H</t>
  </si>
  <si>
    <t xml:space="preserve">Cerabar S PMP71</t>
  </si>
  <si>
    <t xml:space="preserve">H106890109C</t>
  </si>
  <si>
    <t xml:space="preserve">\\fst\documents\folder_100101_Datasheets\note_240513_Datenblatt_Endress+Hauser_Cerabar_S_PMP71.pdf</t>
  </si>
  <si>
    <t xml:space="preserve">\\fst\documents\folder_100101_Datasheets\info_240513_Endress+Hauser_Cerabar_S_PMP71_SN_H106890109C_Logan.pdf</t>
  </si>
  <si>
    <t xml:space="preserve">Montageort: großer Tank, Strang 1, Sensor hat einen realen Ausgabebereich von 0.004 A - 0.02 A mit einer Signalumwandlung über einen Widerstand</t>
  </si>
  <si>
    <t xml:space="preserve">0193081d-09e8-7efe-81b9-f829b80c2045</t>
  </si>
  <si>
    <t xml:space="preserve">D149</t>
  </si>
  <si>
    <t xml:space="preserve">H1068B0109C</t>
  </si>
  <si>
    <t xml:space="preserve">\\fst\documents\folder_100101_Datasheets\info_240513_Endress+Hauser_Cerabar_S_PMP71_SN_H1068B0109C_Logan.pdf</t>
  </si>
  <si>
    <t xml:space="preserve">Montageort: kleiner Tank, Strang 2, Sensor hat einen realen Ausgabebereich von 0.004 A - 0.02 A mit einer Signalumwandlung über einen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</si>
  <si>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</si>
  <si>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</si>
  <si>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</si>
  <si>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0193081d-09e9-7ca8-9c2b-590f14ec2b9a</t>
  </si>
  <si>
    <t xml:space="preserve">V20</t>
  </si>
  <si>
    <t xml:space="preserve">m^3/s</t>
  </si>
  <si>
    <t xml:space="preserve">Messumformer</t>
  </si>
  <si>
    <t xml:space="preserve">± 2 mm/s entspricht ±0,02 % times QmaxDN mit QmaxDN=6m^3/h + Trennverstärker: 0.1% FS + Stromausgang: zusätzlich typisch ± 5 μA</t>
  </si>
  <si>
    <t xml:space="preserve">absolute;</t>
  </si>
  <si>
    <t xml:space="preserve">%MV</t>
  </si>
  <si>
    <t xml:space="preserve">Impulsausgang: ±0,5% v.M. (v.M. = vom Messwert)</t>
  </si>
  <si>
    <t xml:space="preserve">relative_mv;</t>
  </si>
  <si>
    <t xml:space="preserve">MID</t>
  </si>
  <si>
    <t xml:space="preserve">Proline Promag 10H</t>
  </si>
  <si>
    <t xml:space="preserve">F5067119000</t>
  </si>
  <si>
    <t xml:space="preserve">folder_100101_Datasheets\note_240513_Datenblatt_Endress+Hauser_Proline_Promag_10H.pdf</t>
  </si>
  <si>
    <t xml:space="preserve">folder_100101_Datasheets\info_240219_Endress+Hauser_Promag_10H_DN15_ SN_F5067119000__Logan.pdf</t>
  </si>
  <si>
    <t xml:space="preserve">Trennverstärker</t>
  </si>
  <si>
    <t xml:space="preserve">Montageort: Leckage, Sensor hat einen realen Ausgabebereich von 0.004 A - 0.02 A mit einer Signalumwandlung über einen Trennverstärker</t>
  </si>
  <si>
    <t xml:space="preserve">0193081d-09ea-769c-8c61-dfe8ec4c19fc</t>
  </si>
  <si>
    <t xml:space="preserve">V21</t>
  </si>
  <si>
    <t xml:space="preserve">ABB</t>
  </si>
  <si>
    <t xml:space="preserve">FEH631.Y0.S1.0015.M1. …</t>
  </si>
  <si>
    <t xml:space="preserve">3K220000980477</t>
  </si>
  <si>
    <t xml:space="preserve">folder_100101_Datasheets\note_240513_Datenblatt_Volumenstromsensor_ABB_FEH_630_Keller.pdf</t>
  </si>
  <si>
    <t xml:space="preserve">folder_100101_Datasheets\info_240513_ABB_FEH_630_DN15_SN_980477_Logan.pdf</t>
  </si>
  <si>
    <t xml:space="preserve">Montageort: Verbraucher 1, Sensor hat einen realen Ausgabebereich von 0.004 A - 0.02 A mit einer Signalumwandlung über einen Trennverstärker</t>
  </si>
  <si>
    <t xml:space="preserve">0193081d-09eb-7de2-b0d9-d053889840c4</t>
  </si>
  <si>
    <t xml:space="preserve">V22</t>
  </si>
  <si>
    <t xml:space="preserve">3K220000980476</t>
  </si>
  <si>
    <t xml:space="preserve">folder_100101_Datasheets\info_240513_ABB_FEH_630_DN15_SN_980476_Logan.pdf</t>
  </si>
  <si>
    <t xml:space="preserve">Montageort: Verbraucher 2, Sensor hat einen realen Ausgabebereich von 0.004 A - 0.02 A mit einer Signalumwandlung über einen Trennverstärker</t>
  </si>
  <si>
    <t xml:space="preserve">0193081d-09ec-774f-b012-6a0acdba34ee</t>
  </si>
  <si>
    <t xml:space="preserve">O19</t>
  </si>
  <si>
    <t xml:space="preserve">W</t>
  </si>
  <si>
    <t xml:space="preserve">Accuracy +/- 0,5 %FS (20…30 °C)</t>
  </si>
  <si>
    <t xml:space="preserve">Stromwandlung und Spannungsteilung</t>
  </si>
  <si>
    <t xml:space="preserve">Müller + Ziegler</t>
  </si>
  <si>
    <t xml:space="preserve">Pw-MU Serie 908G</t>
  </si>
  <si>
    <t xml:space="preserve">02364</t>
  </si>
  <si>
    <t xml:space="preserve">\\fst\documents\folder_100101_Datasheets\info_180321_Datenblatt_Wirkleistungsmessumformer_Mueller+Ziegler_Pw-MU.pdf</t>
  </si>
  <si>
    <t xml:space="preserve">UKNOWN</t>
  </si>
  <si>
    <t xml:space="preserve">Montageort: Schaltschrank</t>
  </si>
  <si>
    <t xml:space="preserve">0193081d-09ed-76d4-8c2e-8ab7a59f2439</t>
  </si>
  <si>
    <t xml:space="preserve">O20</t>
  </si>
  <si>
    <t xml:space="preserve">02365</t>
  </si>
  <si>
    <t xml:space="preserve">0193081d-09ee-7f00-b9ec-5dd579240574</t>
  </si>
  <si>
    <t xml:space="preserve">T22</t>
  </si>
  <si>
    <t xml:space="preserve">K</t>
  </si>
  <si>
    <t xml:space="preserve">PT100 1/3 DIN (±0.1 K) + Jumo dTrans T02j -Typ 707020 (±0.4K) +  Ausgang Jumo  dTrans T02j -Typ 707020, ±5mV ( = ±0.05 K)</t>
  </si>
  <si>
    <t xml:space="preserve">PT100 1/3 DIN</t>
  </si>
  <si>
    <t xml:space="preserve"> Ausgang Jumo  dTrans T02j -Typ 707020, ±2mV</t>
  </si>
  <si>
    <t xml:space="preserve">Messumformer für PT100</t>
  </si>
  <si>
    <t xml:space="preserve">Jumo</t>
  </si>
  <si>
    <t xml:space="preserve">dTrans T02j</t>
  </si>
  <si>
    <t xml:space="preserve">256613801018450004</t>
  </si>
  <si>
    <t xml:space="preserve">..\3_Konzipieren und Konstruieren\Datenblaetter\info_171219_Datenblatt_Messumformer_Jumo_dTRANS_T02.pdf</t>
  </si>
  <si>
    <t xml:space="preserve">PT100 1/3 DIN 4-Leiterschaltung</t>
  </si>
  <si>
    <t xml:space="preserve">Montageort: Ausfluss Reservoir/Schaltschrank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</si>
</sst>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E+00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  <cellStyle name="Excel Built-in Note 1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note_240219_Datenblatt_Drucksensor_Serie-PD-33-X_Keller.pdf" TargetMode="External"/><Relationship Id="rId2" Type="http://schemas.openxmlformats.org/officeDocument/2006/relationships/hyperlink" Target="file://FST-218.fst.maschinenbau.tu-darmstadt.de/Documents/folder_100101_Datasheets/info_240219_Keller_PD_33X_3bar_80920_%20SN_1664524_Inv_Nr._000923_Logan.pdf" TargetMode="External"/><Relationship Id="rId3" Type="http://schemas.openxmlformats.org/officeDocument/2006/relationships/hyperlink" Target="file://fst/documents/folder_100101_Datasheets/note_240219_Datenblatt_Drucksensor_Serie-PD-33-X_Keller.pdf" TargetMode="External"/><Relationship Id="rId4" Type="http://schemas.openxmlformats.org/officeDocument/2006/relationships/hyperlink" Target="file://FST-218.fst.maschinenbau.tu-darmstadt.de/Documents/folder_100101_Datasheets/info_240219_Keller_PD_33X_3bar_80920_%20SN_1664525_Inv_Nr._000924_Logan.pdf" TargetMode="External"/><Relationship Id="rId5" Type="http://schemas.openxmlformats.org/officeDocument/2006/relationships/hyperlink" Target="file://fst/documents/folder_100101_Datasheets/note_240219_Datenblatt_Drucksensor_Serie-PD-33-X_Keller.pdf" TargetMode="External"/><Relationship Id="rId6" Type="http://schemas.openxmlformats.org/officeDocument/2006/relationships/hyperlink" Target="file://FST-218.fst.maschinenbau.tu-darmstadt.de/Documents/folder_100101_Datasheets/info_240219_Keller_PD_33X_3bar_80920_%20SN_1664526_Inv_Nr._000925_Logan.pdf" TargetMode="External"/><Relationship Id="rId7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8" Type="http://schemas.openxmlformats.org/officeDocument/2006/relationships/hyperlink" Target="file://fst/documents/folder_100101_Datasheets/info_240513_Endress+Hauser_Cerabar_S_PMP71_SN_H106890109C_Logan.pdf" TargetMode="External"/><Relationship Id="rId9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10" Type="http://schemas.openxmlformats.org/officeDocument/2006/relationships/hyperlink" Target="file://FST-218.fst.maschinenbau.tu-darmstadt.de/Documents/folder_100101_Datasheets/info_240513_Endress+Hauser_Cerabar_S_PMP71_SN_H1068B0109C_Logan.pdf" TargetMode="External"/><Relationship Id="rId1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Excel/folder_100101_Datasheets/note_240513_Datenblatt_Endress+Hauser_Proline_Promag_10H.pdf" TargetMode="External"/><Relationship Id="rId2" Type="http://schemas.openxmlformats.org/officeDocument/2006/relationships/hyperlink" Target="../../../../../home/linuxlite/AppData/Roaming/Microsoft/Excel/folder_100101_Datasheets/info_240219_Endress+Hauser_Promag_10H_DN15_%20SN_F5067119000__Logan.pdf" TargetMode="External"/><Relationship Id="rId3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4" Type="http://schemas.openxmlformats.org/officeDocument/2006/relationships/hyperlink" Target="../../../../../home/linuxlite/AppData/Roaming/Microsoft/Excel/folder_100101_Datasheets/info_240513_ABB_FEH_630_DN15_SN_980477_Logan.pdf" TargetMode="External"/><Relationship Id="rId5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6" Type="http://schemas.openxmlformats.org/officeDocument/2006/relationships/hyperlink" Target="../../../../../home/linuxlite/AppData/Roaming/Microsoft/Excel/folder_100101_Datasheets/info_240513_ABB_FEH_630_DN15_SN_980476_Logan.pdf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info_180321_Datenblatt_Wirkleistungsmessumformer_Mueller+Ziegler_Pw-MU.pdf" TargetMode="External"/><Relationship Id="rId2" Type="http://schemas.openxmlformats.org/officeDocument/2006/relationships/hyperlink" Target="file://fst/documents/folder_100101_Datasheets/info_180321_Datenblatt_Wirkleistungsmessumformer_Mueller+Ziegler_Pw-MU.pdf" TargetMode="External"/><Relationship Id="rId3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3_Konzipieren%20und%20Konstruieren/Datenblaetter/info_171219_Datenblatt_Messumformer_Jumo_dTRANS_T02.pdf" TargetMode="External"/><Relationship Id="rId2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V14" activeCellId="0" sqref="V14"/>
    </sheetView>
  </sheetViews>
  <sheetFormatPr defaultColWidth="11.89453125" defaultRowHeight="15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10.42"/>
    <col collapsed="false" customWidth="true" hidden="false" outlineLevel="0" max="3" min="3" style="0" width="7.41"/>
    <col collapsed="false" customWidth="true" hidden="false" outlineLevel="0" max="4" min="4" style="0" width="12.29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8" min="9" style="0" width="23.01"/>
    <col collapsed="false" customWidth="true" hidden="false" outlineLevel="0" max="19" min="19" style="1" width="16.57"/>
    <col collapsed="false" customWidth="true" hidden="false" outlineLevel="0" max="20" min="20" style="0" width="17.4"/>
    <col collapsed="false" customWidth="true" hidden="false" outlineLevel="0" max="21" min="21" style="0" width="20.01"/>
    <col collapsed="false" customWidth="true" hidden="false" outlineLevel="0" max="24" min="22" style="0" width="27"/>
    <col collapsed="false" customWidth="true" hidden="false" outlineLevel="0" max="25" min="25" style="0" width="105.71"/>
    <col collapsed="false" customWidth="true" hidden="false" outlineLevel="0" max="26" min="26" style="0" width="20.57"/>
    <col collapsed="false" customWidth="true" hidden="false" outlineLevel="0" max="28" min="27" style="0" width="14.86"/>
    <col collapsed="false" customWidth="true" hidden="false" outlineLevel="0" max="29" min="29" style="0" width="114.57"/>
    <col collapsed="false" customWidth="true" hidden="false" outlineLevel="0" max="32" min="30" style="0" width="14.43"/>
    <col collapsed="false" customWidth="true" hidden="false" outlineLevel="0" max="33" min="33" style="0" width="42.57"/>
    <col collapsed="false" customWidth="true" hidden="false" outlineLevel="0" max="36" min="36" style="0" width="16.14"/>
    <col collapsed="false" customWidth="true" hidden="false" outlineLevel="0" max="38" min="38" style="0" width="14.57"/>
    <col collapsed="false" customWidth="true" hidden="false" outlineLevel="0" max="39" min="39" style="0" width="16.29"/>
    <col collapsed="false" customWidth="true" hidden="false" outlineLevel="0" max="43" min="43" style="0" width="45.86"/>
    <col collapsed="false" customWidth="true" hidden="false" outlineLevel="0" max="44" min="44" style="0" width="23.15"/>
    <col collapsed="false" customWidth="true" hidden="false" outlineLevel="0" max="47" min="47" style="0" width="62.64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2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2"/>
      <c r="AN2" s="2"/>
      <c r="AO2" s="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4.9" hidden="false" customHeight="false" outlineLevel="0" collapsed="false">
      <c r="A3" s="0" t="s">
        <v>52</v>
      </c>
      <c r="B3" s="1" t="s">
        <v>53</v>
      </c>
      <c r="C3" s="0" t="n">
        <v>0</v>
      </c>
      <c r="D3" s="0" t="n">
        <f aca="false">3*100000</f>
        <v>300000</v>
      </c>
      <c r="E3" s="0" t="s">
        <v>54</v>
      </c>
      <c r="F3" s="0" t="s">
        <v>55</v>
      </c>
      <c r="G3" s="0" t="n">
        <v>0</v>
      </c>
      <c r="H3" s="0" t="n">
        <v>10</v>
      </c>
      <c r="I3" s="0" t="s">
        <v>56</v>
      </c>
      <c r="J3" s="0" t="s">
        <v>57</v>
      </c>
      <c r="K3" s="0" t="s">
        <v>57</v>
      </c>
      <c r="L3" s="0" t="s">
        <v>57</v>
      </c>
      <c r="M3" s="0" t="s">
        <v>57</v>
      </c>
      <c r="N3" s="0" t="s">
        <v>57</v>
      </c>
      <c r="O3" s="0" t="s">
        <v>57</v>
      </c>
      <c r="P3" s="0" t="s">
        <v>57</v>
      </c>
      <c r="Q3" s="0" t="n">
        <f aca="false">(D3-C3)/(H3-G3)</f>
        <v>30000</v>
      </c>
      <c r="R3" s="0" t="n">
        <f aca="false">D3-(Q3*H3)</f>
        <v>0</v>
      </c>
      <c r="S3" s="1" t="s">
        <v>58</v>
      </c>
      <c r="T3" s="0" t="s">
        <v>58</v>
      </c>
      <c r="U3" s="0" t="s">
        <v>58</v>
      </c>
      <c r="V3" s="0" t="s">
        <v>58</v>
      </c>
      <c r="W3" s="0" t="n">
        <f aca="false">0.003*10^5</f>
        <v>300</v>
      </c>
      <c r="X3" s="0" t="s">
        <v>54</v>
      </c>
      <c r="Y3" s="0" t="s">
        <v>59</v>
      </c>
      <c r="Z3" s="0" t="s">
        <v>60</v>
      </c>
      <c r="AA3" s="0" t="s">
        <v>58</v>
      </c>
      <c r="AB3" s="0" t="s">
        <v>58</v>
      </c>
      <c r="AC3" s="0" t="s">
        <v>58</v>
      </c>
      <c r="AD3" s="0" t="s">
        <v>58</v>
      </c>
      <c r="AE3" s="0" t="n">
        <f aca="false">0.0006*10^5</f>
        <v>60</v>
      </c>
      <c r="AF3" s="0" t="s">
        <v>54</v>
      </c>
      <c r="AG3" s="0" t="s">
        <v>61</v>
      </c>
      <c r="AH3" s="0" t="s">
        <v>60</v>
      </c>
      <c r="AI3" s="0" t="s">
        <v>58</v>
      </c>
      <c r="AJ3" s="0" t="s">
        <v>58</v>
      </c>
      <c r="AK3" s="0" t="s">
        <v>58</v>
      </c>
      <c r="AL3" s="0" t="s">
        <v>58</v>
      </c>
      <c r="AM3" s="0" t="s">
        <v>62</v>
      </c>
      <c r="AN3" s="0" t="s">
        <v>63</v>
      </c>
      <c r="AP3" s="0" t="s">
        <v>64</v>
      </c>
      <c r="AQ3" s="1" t="n">
        <v>1664524</v>
      </c>
      <c r="AS3" s="0" t="s">
        <v>65</v>
      </c>
      <c r="AT3" s="0" t="s">
        <v>66</v>
      </c>
      <c r="AU3" s="6" t="s">
        <v>67</v>
      </c>
      <c r="AV3" s="6" t="s">
        <v>68</v>
      </c>
      <c r="AW3" s="7" t="n">
        <v>45268</v>
      </c>
      <c r="AY3" s="0" t="s">
        <v>69</v>
      </c>
    </row>
    <row r="4" customFormat="false" ht="14.9" hidden="false" customHeight="false" outlineLevel="0" collapsed="false">
      <c r="A4" s="0" t="s">
        <v>70</v>
      </c>
      <c r="B4" s="1" t="s">
        <v>71</v>
      </c>
      <c r="C4" s="0" t="n">
        <v>0</v>
      </c>
      <c r="D4" s="0" t="n">
        <f aca="false">3*100000</f>
        <v>300000</v>
      </c>
      <c r="E4" s="0" t="s">
        <v>54</v>
      </c>
      <c r="F4" s="0" t="s">
        <v>55</v>
      </c>
      <c r="G4" s="0" t="n">
        <v>0</v>
      </c>
      <c r="H4" s="0" t="n">
        <v>10</v>
      </c>
      <c r="I4" s="0" t="s">
        <v>56</v>
      </c>
      <c r="J4" s="0" t="s">
        <v>57</v>
      </c>
      <c r="K4" s="0" t="s">
        <v>57</v>
      </c>
      <c r="L4" s="0" t="s">
        <v>57</v>
      </c>
      <c r="M4" s="0" t="s">
        <v>57</v>
      </c>
      <c r="N4" s="0" t="s">
        <v>57</v>
      </c>
      <c r="O4" s="0" t="s">
        <v>57</v>
      </c>
      <c r="P4" s="0" t="s">
        <v>57</v>
      </c>
      <c r="Q4" s="0" t="n">
        <f aca="false">(D4-C4)/(H4-G4)</f>
        <v>30000</v>
      </c>
      <c r="R4" s="0" t="n">
        <f aca="false">D4-(Q4*H4)</f>
        <v>0</v>
      </c>
      <c r="S4" s="1" t="s">
        <v>58</v>
      </c>
      <c r="T4" s="0" t="s">
        <v>58</v>
      </c>
      <c r="U4" s="0" t="s">
        <v>58</v>
      </c>
      <c r="V4" s="0" t="s">
        <v>58</v>
      </c>
      <c r="W4" s="0" t="n">
        <f aca="false">0.003*10^5</f>
        <v>300</v>
      </c>
      <c r="X4" s="0" t="s">
        <v>54</v>
      </c>
      <c r="Y4" s="0" t="s">
        <v>59</v>
      </c>
      <c r="Z4" s="0" t="s">
        <v>60</v>
      </c>
      <c r="AA4" s="0" t="s">
        <v>58</v>
      </c>
      <c r="AB4" s="0" t="s">
        <v>58</v>
      </c>
      <c r="AC4" s="0" t="s">
        <v>58</v>
      </c>
      <c r="AD4" s="0" t="s">
        <v>58</v>
      </c>
      <c r="AE4" s="0" t="n">
        <f aca="false">0.0006*10^5</f>
        <v>60</v>
      </c>
      <c r="AF4" s="0" t="s">
        <v>54</v>
      </c>
      <c r="AG4" s="0" t="s">
        <v>61</v>
      </c>
      <c r="AH4" s="0" t="s">
        <v>60</v>
      </c>
      <c r="AI4" s="0" t="s">
        <v>58</v>
      </c>
      <c r="AJ4" s="0" t="s">
        <v>58</v>
      </c>
      <c r="AK4" s="0" t="s">
        <v>58</v>
      </c>
      <c r="AL4" s="0" t="s">
        <v>58</v>
      </c>
      <c r="AM4" s="0" t="s">
        <v>62</v>
      </c>
      <c r="AN4" s="0" t="s">
        <v>63</v>
      </c>
      <c r="AP4" s="0" t="s">
        <v>64</v>
      </c>
      <c r="AQ4" s="1" t="n">
        <v>1664525</v>
      </c>
      <c r="AS4" s="0" t="s">
        <v>65</v>
      </c>
      <c r="AT4" s="0" t="s">
        <v>66</v>
      </c>
      <c r="AU4" s="6" t="s">
        <v>67</v>
      </c>
      <c r="AV4" s="6" t="s">
        <v>72</v>
      </c>
      <c r="AW4" s="7" t="n">
        <v>45268</v>
      </c>
      <c r="AY4" s="0" t="s">
        <v>73</v>
      </c>
    </row>
    <row r="5" customFormat="false" ht="14.9" hidden="false" customHeight="false" outlineLevel="0" collapsed="false">
      <c r="A5" s="0" t="s">
        <v>74</v>
      </c>
      <c r="B5" s="1" t="s">
        <v>75</v>
      </c>
      <c r="C5" s="0" t="n">
        <v>0</v>
      </c>
      <c r="D5" s="0" t="n">
        <f aca="false">3*100000</f>
        <v>300000</v>
      </c>
      <c r="E5" s="0" t="s">
        <v>54</v>
      </c>
      <c r="F5" s="0" t="s">
        <v>55</v>
      </c>
      <c r="G5" s="0" t="n">
        <v>0</v>
      </c>
      <c r="H5" s="0" t="n">
        <v>10</v>
      </c>
      <c r="I5" s="0" t="s">
        <v>56</v>
      </c>
      <c r="J5" s="0" t="s">
        <v>57</v>
      </c>
      <c r="K5" s="0" t="s">
        <v>57</v>
      </c>
      <c r="L5" s="0" t="s">
        <v>57</v>
      </c>
      <c r="M5" s="0" t="s">
        <v>57</v>
      </c>
      <c r="N5" s="0" t="s">
        <v>57</v>
      </c>
      <c r="O5" s="0" t="s">
        <v>57</v>
      </c>
      <c r="P5" s="0" t="s">
        <v>57</v>
      </c>
      <c r="Q5" s="0" t="n">
        <f aca="false">(D5-C5)/(H5-G5)</f>
        <v>30000</v>
      </c>
      <c r="R5" s="0" t="n">
        <f aca="false">D5-(Q5*H5)</f>
        <v>0</v>
      </c>
      <c r="S5" s="1" t="s">
        <v>58</v>
      </c>
      <c r="T5" s="0" t="s">
        <v>58</v>
      </c>
      <c r="U5" s="0" t="s">
        <v>58</v>
      </c>
      <c r="V5" s="0" t="s">
        <v>58</v>
      </c>
      <c r="W5" s="0" t="n">
        <f aca="false">0.003*10^5</f>
        <v>300</v>
      </c>
      <c r="X5" s="0" t="s">
        <v>54</v>
      </c>
      <c r="Y5" s="0" t="s">
        <v>59</v>
      </c>
      <c r="Z5" s="0" t="s">
        <v>60</v>
      </c>
      <c r="AA5" s="0" t="s">
        <v>58</v>
      </c>
      <c r="AB5" s="0" t="s">
        <v>58</v>
      </c>
      <c r="AC5" s="0" t="s">
        <v>58</v>
      </c>
      <c r="AD5" s="0" t="s">
        <v>58</v>
      </c>
      <c r="AE5" s="0" t="n">
        <f aca="false">0.0006*10^5</f>
        <v>60</v>
      </c>
      <c r="AF5" s="0" t="s">
        <v>54</v>
      </c>
      <c r="AG5" s="0" t="s">
        <v>61</v>
      </c>
      <c r="AH5" s="0" t="s">
        <v>60</v>
      </c>
      <c r="AI5" s="0" t="s">
        <v>58</v>
      </c>
      <c r="AJ5" s="0" t="s">
        <v>58</v>
      </c>
      <c r="AK5" s="0" t="s">
        <v>58</v>
      </c>
      <c r="AL5" s="0" t="s">
        <v>58</v>
      </c>
      <c r="AM5" s="0" t="s">
        <v>62</v>
      </c>
      <c r="AN5" s="0" t="s">
        <v>63</v>
      </c>
      <c r="AP5" s="0" t="s">
        <v>64</v>
      </c>
      <c r="AQ5" s="1" t="n">
        <v>1664526</v>
      </c>
      <c r="AS5" s="0" t="s">
        <v>65</v>
      </c>
      <c r="AT5" s="0" t="s">
        <v>66</v>
      </c>
      <c r="AU5" s="6" t="s">
        <v>67</v>
      </c>
      <c r="AV5" s="6" t="s">
        <v>76</v>
      </c>
      <c r="AW5" s="7" t="n">
        <v>45268</v>
      </c>
      <c r="AY5" s="0" t="s">
        <v>77</v>
      </c>
    </row>
    <row r="6" customFormat="false" ht="14.9" hidden="false" customHeight="false" outlineLevel="0" collapsed="false">
      <c r="A6" s="0" t="s">
        <v>78</v>
      </c>
      <c r="B6" s="1" t="s">
        <v>79</v>
      </c>
      <c r="C6" s="0" t="n">
        <v>0</v>
      </c>
      <c r="D6" s="0" t="n">
        <f aca="false">0.1*100000</f>
        <v>10000</v>
      </c>
      <c r="E6" s="0" t="s">
        <v>54</v>
      </c>
      <c r="F6" s="0" t="s">
        <v>80</v>
      </c>
      <c r="G6" s="0" t="n">
        <f aca="false">K6*N6</f>
        <v>2.0016</v>
      </c>
      <c r="H6" s="0" t="n">
        <f aca="false">K6*O6</f>
        <v>10.008</v>
      </c>
      <c r="I6" s="0" t="s">
        <v>56</v>
      </c>
      <c r="J6" s="0" t="s">
        <v>81</v>
      </c>
      <c r="K6" s="0" t="n">
        <v>500.4</v>
      </c>
      <c r="L6" s="0" t="s">
        <v>82</v>
      </c>
      <c r="M6" s="0" t="s">
        <v>58</v>
      </c>
      <c r="N6" s="0" t="n">
        <v>0.004</v>
      </c>
      <c r="O6" s="0" t="n">
        <v>0.02</v>
      </c>
      <c r="P6" s="0" t="s">
        <v>83</v>
      </c>
      <c r="Q6" s="0" t="n">
        <f aca="false">(D6-C6)/(H6-G6)</f>
        <v>1249.00079936051</v>
      </c>
      <c r="R6" s="0" t="n">
        <f aca="false">D6-(Q6*H6)</f>
        <v>-2500</v>
      </c>
      <c r="S6" s="1" t="s">
        <v>58</v>
      </c>
      <c r="T6" s="0" t="s">
        <v>58</v>
      </c>
      <c r="U6" s="0" t="s">
        <v>58</v>
      </c>
      <c r="V6" s="0" t="s">
        <v>58</v>
      </c>
      <c r="W6" s="0" t="n">
        <f aca="false">0.004*10^5</f>
        <v>400</v>
      </c>
      <c r="X6" s="0" t="s">
        <v>54</v>
      </c>
      <c r="Y6" s="0" t="s">
        <v>84</v>
      </c>
      <c r="Z6" s="0" t="s">
        <v>60</v>
      </c>
      <c r="AA6" s="0" t="s">
        <v>58</v>
      </c>
      <c r="AB6" s="0" t="s">
        <v>58</v>
      </c>
      <c r="AC6" s="0" t="s">
        <v>58</v>
      </c>
      <c r="AD6" s="0" t="s">
        <v>58</v>
      </c>
      <c r="AE6" s="0" t="s">
        <v>58</v>
      </c>
      <c r="AF6" s="0" t="s">
        <v>58</v>
      </c>
      <c r="AG6" s="0" t="s">
        <v>58</v>
      </c>
      <c r="AH6" s="0" t="s">
        <v>58</v>
      </c>
      <c r="AI6" s="0" t="s">
        <v>58</v>
      </c>
      <c r="AJ6" s="0" t="s">
        <v>58</v>
      </c>
      <c r="AK6" s="5" t="s">
        <v>58</v>
      </c>
      <c r="AL6" s="5" t="s">
        <v>58</v>
      </c>
      <c r="AM6" s="0" t="s">
        <v>62</v>
      </c>
      <c r="AN6" s="0" t="s">
        <v>85</v>
      </c>
      <c r="AP6" s="0" t="s">
        <v>86</v>
      </c>
      <c r="AQ6" s="1" t="s">
        <v>87</v>
      </c>
      <c r="AS6" s="0" t="s">
        <v>65</v>
      </c>
      <c r="AT6" s="0" t="s">
        <v>66</v>
      </c>
      <c r="AU6" s="6" t="s">
        <v>88</v>
      </c>
      <c r="AV6" s="6" t="s">
        <v>89</v>
      </c>
      <c r="AW6" s="7" t="n">
        <v>41293</v>
      </c>
      <c r="AY6" s="0" t="s">
        <v>90</v>
      </c>
    </row>
    <row r="7" customFormat="false" ht="14.9" hidden="false" customHeight="false" outlineLevel="0" collapsed="false">
      <c r="A7" s="0" t="s">
        <v>91</v>
      </c>
      <c r="B7" s="1" t="s">
        <v>92</v>
      </c>
      <c r="C7" s="0" t="n">
        <v>0</v>
      </c>
      <c r="D7" s="0" t="n">
        <f aca="false">0.1*100000</f>
        <v>10000</v>
      </c>
      <c r="E7" s="0" t="s">
        <v>54</v>
      </c>
      <c r="F7" s="0" t="s">
        <v>80</v>
      </c>
      <c r="G7" s="0" t="n">
        <f aca="false">K7*N7</f>
        <v>2.0016</v>
      </c>
      <c r="H7" s="0" t="n">
        <f aca="false">K7*O7</f>
        <v>10.008</v>
      </c>
      <c r="I7" s="0" t="s">
        <v>56</v>
      </c>
      <c r="J7" s="0" t="s">
        <v>81</v>
      </c>
      <c r="K7" s="0" t="n">
        <v>500.4</v>
      </c>
      <c r="L7" s="0" t="s">
        <v>82</v>
      </c>
      <c r="M7" s="0" t="s">
        <v>58</v>
      </c>
      <c r="N7" s="0" t="n">
        <v>0.004</v>
      </c>
      <c r="O7" s="0" t="n">
        <v>0.02</v>
      </c>
      <c r="P7" s="0" t="s">
        <v>83</v>
      </c>
      <c r="Q7" s="0" t="n">
        <f aca="false">(D7-C7)/(H7-G7)</f>
        <v>1249.00079936051</v>
      </c>
      <c r="R7" s="0" t="n">
        <f aca="false">D7-(Q7*H7)</f>
        <v>-2500</v>
      </c>
      <c r="S7" s="1" t="s">
        <v>58</v>
      </c>
      <c r="T7" s="0" t="s">
        <v>58</v>
      </c>
      <c r="U7" s="0" t="s">
        <v>58</v>
      </c>
      <c r="V7" s="0" t="s">
        <v>58</v>
      </c>
      <c r="W7" s="0" t="n">
        <f aca="false">0.004*10^5</f>
        <v>400</v>
      </c>
      <c r="X7" s="0" t="s">
        <v>54</v>
      </c>
      <c r="Y7" s="0" t="s">
        <v>84</v>
      </c>
      <c r="Z7" s="0" t="s">
        <v>60</v>
      </c>
      <c r="AA7" s="0" t="s">
        <v>58</v>
      </c>
      <c r="AB7" s="0" t="s">
        <v>58</v>
      </c>
      <c r="AC7" s="0" t="s">
        <v>58</v>
      </c>
      <c r="AD7" s="0" t="s">
        <v>58</v>
      </c>
      <c r="AE7" s="0" t="s">
        <v>58</v>
      </c>
      <c r="AF7" s="0" t="s">
        <v>58</v>
      </c>
      <c r="AG7" s="0" t="s">
        <v>58</v>
      </c>
      <c r="AH7" s="0" t="s">
        <v>58</v>
      </c>
      <c r="AI7" s="0" t="s">
        <v>58</v>
      </c>
      <c r="AJ7" s="0" t="s">
        <v>58</v>
      </c>
      <c r="AK7" s="5" t="s">
        <v>58</v>
      </c>
      <c r="AL7" s="5" t="s">
        <v>58</v>
      </c>
      <c r="AM7" s="0" t="s">
        <v>62</v>
      </c>
      <c r="AN7" s="0" t="s">
        <v>85</v>
      </c>
      <c r="AP7" s="0" t="s">
        <v>86</v>
      </c>
      <c r="AQ7" s="1" t="s">
        <v>93</v>
      </c>
      <c r="AS7" s="0" t="s">
        <v>65</v>
      </c>
      <c r="AT7" s="0" t="s">
        <v>66</v>
      </c>
      <c r="AU7" s="6" t="s">
        <v>88</v>
      </c>
      <c r="AV7" s="6" t="s">
        <v>94</v>
      </c>
      <c r="AW7" s="7" t="n">
        <v>41293</v>
      </c>
      <c r="AY7" s="0" t="s">
        <v>95</v>
      </c>
    </row>
    <row r="8" customFormat="false" ht="15" hidden="false" customHeight="false" outlineLevel="0" collapsed="false">
      <c r="B8" s="1"/>
      <c r="AC8" s="5"/>
      <c r="AD8" s="5"/>
      <c r="AG8" s="5"/>
      <c r="AH8" s="5"/>
      <c r="AM8" s="1"/>
    </row>
    <row r="9" customFormat="false" ht="15" hidden="false" customHeight="false" outlineLevel="0" collapsed="false">
      <c r="B9" s="1"/>
      <c r="AC9" s="5"/>
      <c r="AD9" s="5"/>
      <c r="AG9" s="5"/>
      <c r="AH9" s="5"/>
      <c r="AM9" s="1"/>
    </row>
    <row r="10" customFormat="false" ht="15" hidden="false" customHeight="false" outlineLevel="0" collapsed="false">
      <c r="B10" s="1"/>
      <c r="AM10" s="1"/>
    </row>
    <row r="11" customFormat="false" ht="15" hidden="false" customHeight="false" outlineLevel="0" collapsed="false">
      <c r="B11" s="1"/>
      <c r="AM11" s="1"/>
    </row>
    <row r="12" customFormat="false" ht="15" hidden="false" customHeight="false" outlineLevel="0" collapsed="false">
      <c r="B12" s="1"/>
      <c r="AC12" s="5"/>
      <c r="AD12" s="5"/>
      <c r="AG12" s="5"/>
      <c r="AH12" s="5"/>
      <c r="AM12" s="1"/>
    </row>
    <row r="13" customFormat="false" ht="15" hidden="false" customHeight="false" outlineLevel="0" collapsed="false">
      <c r="B13" s="1"/>
      <c r="AC13" s="5"/>
      <c r="AD13" s="5"/>
      <c r="AG13" s="5"/>
      <c r="AH13" s="5"/>
      <c r="AM13" s="1"/>
    </row>
    <row r="14" customFormat="false" ht="15" hidden="false" customHeight="false" outlineLevel="0" collapsed="false">
      <c r="B14" s="1"/>
      <c r="AC14" s="5"/>
      <c r="AD14" s="5"/>
      <c r="AG14" s="5"/>
      <c r="AH14" s="5"/>
      <c r="AM14" s="1"/>
    </row>
    <row r="15" customFormat="false" ht="15" hidden="false" customHeight="false" outlineLevel="0" collapsed="false">
      <c r="B15" s="1"/>
      <c r="AC15" s="5"/>
      <c r="AD15" s="5"/>
      <c r="AG15" s="5"/>
      <c r="AH15" s="5"/>
      <c r="AM15" s="1"/>
    </row>
    <row r="16" customFormat="false" ht="15" hidden="false" customHeight="false" outlineLevel="0" collapsed="false">
      <c r="B16" s="1"/>
      <c r="AM16" s="1"/>
    </row>
    <row r="17" customFormat="false" ht="15" hidden="false" customHeight="false" outlineLevel="0" collapsed="false">
      <c r="B17" s="1"/>
      <c r="AM17" s="1"/>
    </row>
    <row r="18" customFormat="false" ht="15" hidden="false" customHeight="false" outlineLevel="0" collapsed="false">
      <c r="B18" s="1"/>
      <c r="AM18" s="1"/>
    </row>
    <row r="19" customFormat="false" ht="15" hidden="false" customHeight="false" outlineLevel="0" collapsed="false">
      <c r="B19" s="1"/>
      <c r="AM19" s="1"/>
    </row>
    <row r="20" customFormat="false" ht="15" hidden="false" customHeight="false" outlineLevel="0" collapsed="false">
      <c r="B20" s="1"/>
      <c r="AM20" s="1"/>
    </row>
    <row r="21" customFormat="false" ht="15" hidden="false" customHeight="false" outlineLevel="0" collapsed="false">
      <c r="B21" s="1"/>
      <c r="AM21" s="1"/>
    </row>
    <row r="22" customFormat="false" ht="15" hidden="false" customHeight="false" outlineLevel="0" collapsed="false">
      <c r="B22" s="1"/>
      <c r="AM22" s="1"/>
    </row>
    <row r="23" customFormat="false" ht="15" hidden="false" customHeight="false" outlineLevel="0" collapsed="false">
      <c r="B23" s="1"/>
      <c r="AM23" s="1"/>
    </row>
    <row r="24" customFormat="false" ht="15" hidden="false" customHeight="false" outlineLevel="0" collapsed="false">
      <c r="B24" s="1"/>
      <c r="AM24" s="1"/>
    </row>
    <row r="25" customFormat="false" ht="15" hidden="false" customHeight="false" outlineLevel="0" collapsed="false">
      <c r="B25" s="1"/>
      <c r="AM25" s="1"/>
    </row>
    <row r="26" customFormat="false" ht="15" hidden="false" customHeight="false" outlineLevel="0" collapsed="false">
      <c r="B26" s="1"/>
      <c r="AM26" s="1"/>
    </row>
    <row r="27" customFormat="false" ht="15" hidden="false" customHeight="false" outlineLevel="0" collapsed="false">
      <c r="B27" s="1"/>
      <c r="AM27" s="1"/>
    </row>
    <row r="28" customFormat="false" ht="15" hidden="false" customHeight="false" outlineLevel="0" collapsed="false">
      <c r="B28" s="1"/>
      <c r="AM28" s="1"/>
    </row>
    <row r="29" customFormat="false" ht="15" hidden="false" customHeight="false" outlineLevel="0" collapsed="false">
      <c r="B29" s="1"/>
      <c r="AM29" s="1"/>
    </row>
    <row r="30" customFormat="false" ht="15" hidden="false" customHeight="false" outlineLevel="0" collapsed="false">
      <c r="B30" s="1"/>
      <c r="AM30" s="1"/>
    </row>
    <row r="31" customFormat="false" ht="15" hidden="false" customHeight="false" outlineLevel="0" collapsed="false">
      <c r="B31" s="1"/>
      <c r="AM31" s="1"/>
    </row>
    <row r="32" customFormat="false" ht="15" hidden="false" customHeight="false" outlineLevel="0" collapsed="false">
      <c r="B32" s="1"/>
      <c r="AM32" s="1"/>
    </row>
    <row r="33" customFormat="false" ht="15" hidden="false" customHeight="false" outlineLevel="0" collapsed="false">
      <c r="B33" s="1"/>
      <c r="AM33" s="1"/>
    </row>
    <row r="34" customFormat="false" ht="15" hidden="false" customHeight="false" outlineLevel="0" collapsed="false">
      <c r="B34" s="1"/>
      <c r="AM34" s="1"/>
    </row>
    <row r="35" customFormat="false" ht="15" hidden="false" customHeight="false" outlineLevel="0" collapsed="false">
      <c r="B35" s="1"/>
      <c r="AM35" s="1"/>
    </row>
    <row r="36" customFormat="false" ht="15" hidden="false" customHeight="false" outlineLevel="0" collapsed="false">
      <c r="B36" s="1"/>
      <c r="Y36" s="5"/>
      <c r="AC36" s="5"/>
      <c r="AD36" s="5"/>
      <c r="AM36" s="1"/>
    </row>
    <row r="37" customFormat="false" ht="15" hidden="false" customHeight="false" outlineLevel="0" collapsed="false">
      <c r="B37" s="1"/>
      <c r="AC37" s="5"/>
      <c r="AD37" s="5"/>
      <c r="AG37" s="5"/>
      <c r="AH37" s="5"/>
      <c r="AM37" s="1"/>
    </row>
    <row r="38" customFormat="false" ht="15" hidden="false" customHeight="false" outlineLevel="0" collapsed="false">
      <c r="B38" s="1"/>
      <c r="AC38" s="5"/>
      <c r="AD38" s="5"/>
      <c r="AG38" s="5"/>
      <c r="AH38" s="5"/>
      <c r="AM38" s="1"/>
    </row>
    <row r="39" customFormat="false" ht="15" hidden="false" customHeight="false" outlineLevel="0" collapsed="false">
      <c r="B39" s="1"/>
      <c r="AC39" s="5"/>
      <c r="AD39" s="5"/>
      <c r="AG39" s="5"/>
      <c r="AH39" s="5"/>
      <c r="AM39" s="1"/>
    </row>
    <row r="40" customFormat="false" ht="15" hidden="false" customHeight="false" outlineLevel="0" collapsed="false">
      <c r="B40" s="1"/>
      <c r="AC40" s="5"/>
      <c r="AD40" s="5"/>
      <c r="AG40" s="5"/>
      <c r="AH40" s="5"/>
      <c r="AM40" s="1"/>
    </row>
    <row r="41" customFormat="false" ht="15" hidden="false" customHeight="false" outlineLevel="0" collapsed="false">
      <c r="B41" s="1"/>
      <c r="AC41" s="5"/>
      <c r="AD41" s="5"/>
      <c r="AG41" s="5"/>
      <c r="AH41" s="5"/>
      <c r="AM41" s="1"/>
    </row>
    <row r="42" customFormat="false" ht="15" hidden="false" customHeight="false" outlineLevel="0" collapsed="false">
      <c r="B42" s="1"/>
      <c r="AC42" s="5"/>
      <c r="AD42" s="5"/>
      <c r="AG42" s="5"/>
      <c r="AH42" s="5"/>
      <c r="AM42" s="1"/>
    </row>
    <row r="43" customFormat="false" ht="15" hidden="false" customHeight="false" outlineLevel="0" collapsed="false">
      <c r="B43" s="1"/>
      <c r="AC43" s="5"/>
      <c r="AD43" s="5"/>
      <c r="AG43" s="5"/>
      <c r="AH43" s="5"/>
      <c r="AM43" s="1"/>
    </row>
    <row r="44" customFormat="false" ht="15" hidden="false" customHeight="false" outlineLevel="0" collapsed="false">
      <c r="B44" s="1"/>
      <c r="AC44" s="5"/>
      <c r="AD44" s="5"/>
      <c r="AG44" s="5"/>
      <c r="AH44" s="5"/>
      <c r="AM44" s="1"/>
    </row>
    <row r="45" customFormat="false" ht="15" hidden="false" customHeight="false" outlineLevel="0" collapsed="false">
      <c r="B45" s="1"/>
      <c r="Y45" s="5"/>
      <c r="AC45" s="5"/>
      <c r="AD45" s="5"/>
      <c r="AM45" s="1"/>
    </row>
    <row r="46" customFormat="false" ht="15" hidden="false" customHeight="false" outlineLevel="0" collapsed="false">
      <c r="B46" s="1"/>
      <c r="Y46" s="5"/>
      <c r="AC46" s="5"/>
      <c r="AD46" s="5"/>
      <c r="AM46" s="1"/>
    </row>
    <row r="47" customFormat="false" ht="15" hidden="false" customHeight="false" outlineLevel="0" collapsed="false">
      <c r="B47" s="1"/>
      <c r="Y47" s="5"/>
      <c r="AC47" s="5"/>
      <c r="AD47" s="5"/>
      <c r="AM47" s="1"/>
    </row>
    <row r="48" customFormat="false" ht="15" hidden="false" customHeight="false" outlineLevel="0" collapsed="false">
      <c r="B48" s="1"/>
      <c r="Y48" s="5"/>
      <c r="AC48" s="5"/>
      <c r="AD48" s="5"/>
      <c r="AM48" s="1"/>
    </row>
    <row r="49" customFormat="false" ht="15" hidden="false" customHeight="false" outlineLevel="0" collapsed="false">
      <c r="B49" s="1"/>
      <c r="Y49" s="5"/>
      <c r="AC49" s="5"/>
      <c r="AD49" s="5"/>
      <c r="AM49" s="1"/>
    </row>
    <row r="50" customFormat="false" ht="15" hidden="false" customHeight="false" outlineLevel="0" collapsed="false">
      <c r="B50" s="1"/>
      <c r="AC50" s="5"/>
      <c r="AD50" s="5"/>
      <c r="AG50" s="5"/>
      <c r="AH50" s="5"/>
      <c r="AM50" s="1"/>
    </row>
    <row r="51" customFormat="false" ht="15" hidden="false" customHeight="false" outlineLevel="0" collapsed="false">
      <c r="B51" s="1"/>
      <c r="AC51" s="5"/>
      <c r="AD51" s="5"/>
      <c r="AG51" s="5"/>
      <c r="AH51" s="5"/>
      <c r="AM51" s="1"/>
    </row>
    <row r="52" customFormat="false" ht="15" hidden="false" customHeight="false" outlineLevel="0" collapsed="false">
      <c r="B52" s="1"/>
      <c r="AI52" s="1"/>
      <c r="AM52" s="1"/>
    </row>
    <row r="53" customFormat="false" ht="15" hidden="false" customHeight="false" outlineLevel="0" collapsed="false">
      <c r="B53" s="1"/>
      <c r="AI53" s="1"/>
      <c r="AM53" s="1"/>
    </row>
    <row r="54" customFormat="false" ht="15" hidden="false" customHeight="false" outlineLevel="0" collapsed="false">
      <c r="B54" s="1"/>
      <c r="AM54" s="1"/>
    </row>
    <row r="55" customFormat="false" ht="15" hidden="false" customHeight="false" outlineLevel="0" collapsed="false">
      <c r="B55" s="1"/>
      <c r="AM55" s="1"/>
    </row>
    <row r="56" customFormat="false" ht="15" hidden="false" customHeight="false" outlineLevel="0" collapsed="false">
      <c r="B56" s="1"/>
      <c r="Y56" s="5"/>
      <c r="AC56" s="5"/>
      <c r="AD56" s="5"/>
      <c r="AM56" s="1"/>
    </row>
    <row r="57" customFormat="false" ht="15" hidden="false" customHeight="false" outlineLevel="0" collapsed="false">
      <c r="B57" s="1"/>
      <c r="Y57" s="5"/>
      <c r="AC57" s="5"/>
      <c r="AD57" s="5"/>
      <c r="AM57" s="1"/>
    </row>
    <row r="58" customFormat="false" ht="15" hidden="false" customHeight="false" outlineLevel="0" collapsed="false">
      <c r="B58" s="1"/>
      <c r="AC58" s="5"/>
      <c r="AD58" s="5"/>
      <c r="AG58" s="5"/>
      <c r="AH58" s="5"/>
      <c r="AM58" s="1"/>
    </row>
    <row r="59" customFormat="false" ht="15" hidden="false" customHeight="false" outlineLevel="0" collapsed="false">
      <c r="B59" s="1"/>
      <c r="AC59" s="5"/>
      <c r="AD59" s="5"/>
      <c r="AG59" s="5"/>
      <c r="AH59" s="5"/>
      <c r="AM59" s="1"/>
    </row>
    <row r="60" customFormat="false" ht="15" hidden="false" customHeight="false" outlineLevel="0" collapsed="false">
      <c r="B60" s="1"/>
      <c r="AC60" s="5"/>
      <c r="AD60" s="5"/>
      <c r="AG60" s="5"/>
      <c r="AH60" s="5"/>
      <c r="AM60" s="1"/>
    </row>
    <row r="61" customFormat="false" ht="15" hidden="false" customHeight="false" outlineLevel="0" collapsed="false">
      <c r="B61" s="1"/>
      <c r="AC61" s="5"/>
      <c r="AD61" s="5"/>
      <c r="AG61" s="5"/>
      <c r="AH61" s="5"/>
      <c r="AM61" s="1"/>
    </row>
    <row r="62" customFormat="false" ht="15" hidden="false" customHeight="false" outlineLevel="0" collapsed="false">
      <c r="B62" s="1"/>
      <c r="Y62" s="5"/>
      <c r="AC62" s="5"/>
      <c r="AD62" s="5"/>
      <c r="AM62" s="1"/>
    </row>
    <row r="63" customFormat="false" ht="15" hidden="false" customHeight="false" outlineLevel="0" collapsed="false">
      <c r="B63" s="1"/>
      <c r="Y63" s="5"/>
      <c r="AC63" s="5"/>
      <c r="AD63" s="5"/>
      <c r="AM63" s="1"/>
    </row>
    <row r="64" customFormat="false" ht="15" hidden="false" customHeight="false" outlineLevel="0" collapsed="false">
      <c r="B64" s="1"/>
      <c r="AM64" s="1"/>
    </row>
    <row r="65" customFormat="false" ht="15" hidden="false" customHeight="false" outlineLevel="0" collapsed="false">
      <c r="B65" s="1"/>
      <c r="Y65" s="5"/>
      <c r="AC65" s="5"/>
      <c r="AD65" s="5"/>
      <c r="AI65" s="1"/>
    </row>
    <row r="66" customFormat="false" ht="15" hidden="false" customHeight="false" outlineLevel="0" collapsed="false">
      <c r="B66" s="1"/>
      <c r="Y66" s="5"/>
      <c r="AC66" s="5"/>
      <c r="AD66" s="5"/>
      <c r="AI66" s="1"/>
    </row>
    <row r="67" customFormat="false" ht="15" hidden="false" customHeight="false" outlineLevel="0" collapsed="false">
      <c r="B67" s="1"/>
      <c r="Y67" s="5"/>
      <c r="AC67" s="5"/>
      <c r="AD67" s="5"/>
      <c r="AI67" s="1"/>
    </row>
    <row r="68" customFormat="false" ht="15" hidden="false" customHeight="false" outlineLevel="0" collapsed="false">
      <c r="B68" s="1"/>
      <c r="Y68" s="5"/>
      <c r="AC68" s="5"/>
      <c r="AD68" s="5"/>
      <c r="AI68" s="1"/>
    </row>
    <row r="69" customFormat="false" ht="15" hidden="false" customHeight="false" outlineLevel="0" collapsed="false">
      <c r="B69" s="1"/>
      <c r="W69" s="1"/>
      <c r="AB69" s="1"/>
    </row>
    <row r="70" customFormat="false" ht="15" hidden="false" customHeight="false" outlineLevel="0" collapsed="false">
      <c r="B70" s="1"/>
      <c r="W70" s="1"/>
      <c r="AB70" s="1"/>
    </row>
    <row r="71" customFormat="false" ht="15" hidden="false" customHeight="false" outlineLevel="0" collapsed="false">
      <c r="B71" s="1"/>
      <c r="W71" s="1"/>
      <c r="AB71" s="1"/>
    </row>
    <row r="72" customFormat="false" ht="15" hidden="false" customHeight="false" outlineLevel="0" collapsed="false">
      <c r="B72" s="1"/>
      <c r="W72" s="1"/>
      <c r="AB72" s="1"/>
    </row>
    <row r="73" customFormat="false" ht="15" hidden="false" customHeight="false" outlineLevel="0" collapsed="false">
      <c r="B73" s="1"/>
      <c r="W73" s="1"/>
      <c r="AB73" s="1"/>
    </row>
    <row r="74" customFormat="false" ht="15" hidden="false" customHeight="false" outlineLevel="0" collapsed="false">
      <c r="B74" s="1"/>
      <c r="W74" s="1"/>
      <c r="AB74" s="1"/>
    </row>
    <row r="75" customFormat="false" ht="15" hidden="false" customHeight="false" outlineLevel="0" collapsed="false">
      <c r="B75" s="1"/>
      <c r="W75" s="1"/>
      <c r="AB75" s="1"/>
    </row>
    <row r="76" customFormat="false" ht="15" hidden="false" customHeight="false" outlineLevel="0" collapsed="false">
      <c r="B76" s="1"/>
      <c r="W76" s="1"/>
      <c r="AB76" s="8"/>
    </row>
    <row r="77" customFormat="false" ht="15" hidden="false" customHeight="false" outlineLevel="0" collapsed="false">
      <c r="B77" s="1"/>
      <c r="W77" s="1"/>
      <c r="AB77" s="8"/>
    </row>
    <row r="78" customFormat="false" ht="15" hidden="false" customHeight="false" outlineLevel="0" collapsed="false">
      <c r="B78" s="1"/>
      <c r="W78" s="1"/>
      <c r="AB78" s="8"/>
    </row>
    <row r="79" customFormat="false" ht="15" hidden="false" customHeight="false" outlineLevel="0" collapsed="false">
      <c r="B79" s="1"/>
      <c r="W79" s="1"/>
      <c r="AB79" s="1"/>
    </row>
    <row r="80" customFormat="false" ht="15" hidden="false" customHeight="false" outlineLevel="0" collapsed="false">
      <c r="B80" s="1"/>
      <c r="W80" s="1"/>
      <c r="AB80" s="1"/>
    </row>
    <row r="81" customFormat="false" ht="15" hidden="false" customHeight="false" outlineLevel="0" collapsed="false">
      <c r="B81" s="1"/>
      <c r="W81" s="1"/>
      <c r="AB81" s="1"/>
    </row>
    <row r="82" customFormat="false" ht="15" hidden="false" customHeight="false" outlineLevel="0" collapsed="false">
      <c r="B82" s="1"/>
      <c r="W82" s="1"/>
      <c r="AB82" s="1"/>
    </row>
    <row r="83" customFormat="false" ht="15" hidden="false" customHeight="false" outlineLevel="0" collapsed="false">
      <c r="B83" s="1"/>
      <c r="W83" s="1"/>
      <c r="AB83" s="1"/>
    </row>
    <row r="88" customFormat="false" ht="15" hidden="false" customHeight="false" outlineLevel="0" collapsed="false">
      <c r="B88" s="1"/>
      <c r="W88" s="1"/>
      <c r="AB88" s="1"/>
      <c r="AG88" s="6"/>
      <c r="AH88" s="6"/>
      <c r="AI88" s="6"/>
      <c r="AJ88" s="7"/>
    </row>
    <row r="89" customFormat="false" ht="15" hidden="false" customHeight="false" outlineLevel="0" collapsed="false">
      <c r="B89" s="1"/>
      <c r="W89" s="1"/>
      <c r="AB89" s="1"/>
      <c r="AG89" s="6"/>
      <c r="AH89" s="6"/>
      <c r="AI89" s="6"/>
      <c r="AJ89" s="7"/>
    </row>
    <row r="90" customFormat="false" ht="15" hidden="false" customHeight="false" outlineLevel="0" collapsed="false">
      <c r="B90" s="1"/>
      <c r="W90" s="1"/>
      <c r="AB90" s="1"/>
      <c r="AG90" s="6"/>
      <c r="AH90" s="6"/>
      <c r="AI90" s="6"/>
      <c r="AJ90" s="7"/>
    </row>
    <row r="91" customFormat="false" ht="15" hidden="false" customHeight="false" outlineLevel="0" collapsed="false">
      <c r="B91" s="1"/>
      <c r="W91" s="1"/>
      <c r="AB91" s="1"/>
      <c r="AG91" s="6"/>
      <c r="AH91" s="6"/>
      <c r="AI91" s="6"/>
      <c r="AJ91" s="7"/>
    </row>
    <row r="92" customFormat="false" ht="15" hidden="false" customHeight="false" outlineLevel="0" collapsed="false">
      <c r="B92" s="1"/>
      <c r="W92" s="1"/>
      <c r="AB92" s="1"/>
      <c r="AG92" s="6"/>
      <c r="AH92" s="6"/>
      <c r="AI92" s="6"/>
      <c r="AJ92" s="7"/>
    </row>
    <row r="135" customFormat="false" ht="15" hidden="false" customHeight="false" outlineLevel="0" collapsed="false">
      <c r="W135" s="1"/>
    </row>
    <row r="136" customFormat="false" ht="15" hidden="false" customHeight="false" outlineLevel="0" collapsed="false">
      <c r="W136" s="1"/>
    </row>
    <row r="137" customFormat="false" ht="15" hidden="false" customHeight="false" outlineLevel="0" collapsed="false">
      <c r="W137" s="1"/>
    </row>
    <row r="138" customFormat="false" ht="15" hidden="false" customHeight="false" outlineLevel="0" collapsed="false">
      <c r="W138" s="1"/>
    </row>
    <row r="139" customFormat="false" ht="15" hidden="false" customHeight="false" outlineLevel="0" collapsed="false">
      <c r="W139" s="1"/>
    </row>
    <row r="140" customFormat="false" ht="15" hidden="false" customHeight="false" outlineLevel="0" collapsed="false">
      <c r="W140" s="1"/>
    </row>
    <row r="141" customFormat="false" ht="15" hidden="false" customHeight="false" outlineLevel="0" collapsed="false">
      <c r="W141" s="1"/>
    </row>
    <row r="142" customFormat="false" ht="15" hidden="false" customHeight="false" outlineLevel="0" collapsed="false">
      <c r="W142" s="1"/>
    </row>
    <row r="143" customFormat="false" ht="15" hidden="false" customHeight="false" outlineLevel="0" collapsed="false">
      <c r="W143" s="1"/>
    </row>
    <row r="144" customFormat="false" ht="15" hidden="false" customHeight="false" outlineLevel="0" collapsed="false">
      <c r="W144" s="1"/>
    </row>
    <row r="145" customFormat="false" ht="15" hidden="false" customHeight="false" outlineLevel="0" collapsed="false">
      <c r="W145" s="1"/>
    </row>
    <row r="146" customFormat="false" ht="15" hidden="false" customHeight="false" outlineLevel="0" collapsed="false">
      <c r="W146" s="1"/>
    </row>
    <row r="147" customFormat="false" ht="15" hidden="false" customHeight="false" outlineLevel="0" collapsed="false">
      <c r="W147" s="1"/>
    </row>
    <row r="148" customFormat="false" ht="15" hidden="false" customHeight="false" outlineLevel="0" collapsed="false">
      <c r="W148" s="1"/>
    </row>
    <row r="149" customFormat="false" ht="15" hidden="false" customHeight="false" outlineLevel="0" collapsed="false">
      <c r="W149" s="1"/>
    </row>
    <row r="150" customFormat="false" ht="15" hidden="false" customHeight="false" outlineLevel="0" collapsed="false">
      <c r="W150" s="1"/>
    </row>
    <row r="151" customFormat="false" ht="15" hidden="false" customHeight="false" outlineLevel="0" collapsed="false">
      <c r="W151" s="1"/>
    </row>
    <row r="152" customFormat="false" ht="15" hidden="false" customHeight="false" outlineLevel="0" collapsed="false">
      <c r="W152" s="1"/>
    </row>
    <row r="153" customFormat="false" ht="15" hidden="false" customHeight="false" outlineLevel="0" collapsed="false">
      <c r="W153" s="1"/>
    </row>
    <row r="154" customFormat="false" ht="15" hidden="false" customHeight="false" outlineLevel="0" collapsed="false">
      <c r="W154" s="1"/>
    </row>
    <row r="155" customFormat="false" ht="15" hidden="false" customHeight="false" outlineLevel="0" collapsed="false">
      <c r="W155" s="1"/>
    </row>
    <row r="156" customFormat="false" ht="15" hidden="false" customHeight="false" outlineLevel="0" collapsed="false">
      <c r="W156" s="1"/>
    </row>
    <row r="157" customFormat="false" ht="15" hidden="false" customHeight="false" outlineLevel="0" collapsed="false">
      <c r="W157" s="1"/>
    </row>
    <row r="158" customFormat="false" ht="15" hidden="false" customHeight="false" outlineLevel="0" collapsed="false">
      <c r="W158" s="1"/>
    </row>
    <row r="159" customFormat="false" ht="15" hidden="false" customHeight="false" outlineLevel="0" collapsed="false">
      <c r="W159" s="1"/>
    </row>
    <row r="160" customFormat="false" ht="15" hidden="false" customHeight="false" outlineLevel="0" collapsed="false">
      <c r="W160" s="1"/>
    </row>
    <row r="161" customFormat="false" ht="15" hidden="false" customHeight="false" outlineLevel="0" collapsed="false">
      <c r="W161" s="1"/>
    </row>
    <row r="162" customFormat="false" ht="15" hidden="false" customHeight="false" outlineLevel="0" collapsed="false">
      <c r="W162" s="1"/>
    </row>
    <row r="163" customFormat="false" ht="15" hidden="false" customHeight="false" outlineLevel="0" collapsed="false">
      <c r="W163" s="1"/>
    </row>
    <row r="164" customFormat="false" ht="15" hidden="false" customHeight="false" outlineLevel="0" collapsed="false">
      <c r="W164" s="1"/>
    </row>
    <row r="165" customFormat="false" ht="15" hidden="false" customHeight="false" outlineLevel="0" collapsed="false">
      <c r="W165" s="1"/>
    </row>
    <row r="166" customFormat="false" ht="15" hidden="false" customHeight="false" outlineLevel="0" collapsed="false">
      <c r="W166" s="1"/>
    </row>
    <row r="167" customFormat="false" ht="15" hidden="false" customHeight="false" outlineLevel="0" collapsed="false">
      <c r="W167" s="1"/>
    </row>
    <row r="168" customFormat="false" ht="15" hidden="false" customHeight="false" outlineLevel="0" collapsed="false">
      <c r="W168" s="1"/>
    </row>
    <row r="169" customFormat="false" ht="15" hidden="false" customHeight="false" outlineLevel="0" collapsed="false">
      <c r="W169" s="1"/>
    </row>
    <row r="170" customFormat="false" ht="15" hidden="false" customHeight="false" outlineLevel="0" collapsed="false">
      <c r="W170" s="1"/>
    </row>
    <row r="171" customFormat="false" ht="15" hidden="false" customHeight="false" outlineLevel="0" collapsed="false">
      <c r="W171" s="1"/>
    </row>
    <row r="172" customFormat="false" ht="15" hidden="false" customHeight="false" outlineLevel="0" collapsed="false">
      <c r="W172" s="1"/>
    </row>
    <row r="173" customFormat="false" ht="15" hidden="false" customHeight="false" outlineLevel="0" collapsed="false">
      <c r="W173" s="1"/>
    </row>
    <row r="174" customFormat="false" ht="15" hidden="false" customHeight="false" outlineLevel="0" collapsed="false">
      <c r="W174" s="1"/>
    </row>
    <row r="175" customFormat="false" ht="15" hidden="false" customHeight="false" outlineLevel="0" collapsed="false">
      <c r="W175" s="1"/>
    </row>
    <row r="176" customFormat="false" ht="15" hidden="false" customHeight="false" outlineLevel="0" collapsed="false">
      <c r="W176" s="1"/>
    </row>
    <row r="177" customFormat="false" ht="15" hidden="false" customHeight="false" outlineLevel="0" collapsed="false">
      <c r="W177" s="1"/>
    </row>
    <row r="178" customFormat="false" ht="15" hidden="false" customHeight="false" outlineLevel="0" collapsed="false">
      <c r="W178" s="1"/>
    </row>
    <row r="179" customFormat="false" ht="15" hidden="false" customHeight="false" outlineLevel="0" collapsed="false">
      <c r="W179" s="1"/>
    </row>
    <row r="180" customFormat="false" ht="15" hidden="false" customHeight="false" outlineLevel="0" collapsed="false">
      <c r="W180" s="1"/>
    </row>
    <row r="181" customFormat="false" ht="15" hidden="false" customHeight="false" outlineLevel="0" collapsed="false">
      <c r="W181" s="1"/>
    </row>
    <row r="182" customFormat="false" ht="15" hidden="false" customHeight="false" outlineLevel="0" collapsed="false">
      <c r="W182" s="1"/>
    </row>
    <row r="183" customFormat="false" ht="15" hidden="false" customHeight="false" outlineLevel="0" collapsed="false">
      <c r="W183" s="1"/>
    </row>
    <row r="184" customFormat="false" ht="15" hidden="false" customHeight="false" outlineLevel="0" collapsed="false">
      <c r="W184" s="1"/>
    </row>
    <row r="185" customFormat="false" ht="15" hidden="false" customHeight="false" outlineLevel="0" collapsed="false">
      <c r="W185" s="1"/>
    </row>
    <row r="186" customFormat="false" ht="15" hidden="false" customHeight="false" outlineLevel="0" collapsed="false">
      <c r="W186" s="1"/>
    </row>
    <row r="187" customFormat="false" ht="15" hidden="false" customHeight="false" outlineLevel="0" collapsed="false">
      <c r="W187" s="1"/>
    </row>
    <row r="188" customFormat="false" ht="15" hidden="false" customHeight="false" outlineLevel="0" collapsed="false">
      <c r="W188" s="1"/>
    </row>
    <row r="189" customFormat="false" ht="15" hidden="false" customHeight="false" outlineLevel="0" collapsed="false">
      <c r="W189" s="1"/>
    </row>
    <row r="190" customFormat="false" ht="15" hidden="false" customHeight="false" outlineLevel="0" collapsed="false">
      <c r="W190" s="1"/>
    </row>
    <row r="191" customFormat="false" ht="15" hidden="false" customHeight="false" outlineLevel="0" collapsed="false">
      <c r="W191" s="1"/>
    </row>
    <row r="192" customFormat="false" ht="15" hidden="false" customHeight="false" outlineLevel="0" collapsed="false">
      <c r="W192" s="1"/>
    </row>
    <row r="193" customFormat="false" ht="15" hidden="false" customHeight="false" outlineLevel="0" collapsed="false">
      <c r="W193" s="1"/>
    </row>
    <row r="194" customFormat="false" ht="15" hidden="false" customHeight="false" outlineLevel="0" collapsed="false">
      <c r="W194" s="1"/>
    </row>
    <row r="195" customFormat="false" ht="15" hidden="false" customHeight="false" outlineLevel="0" collapsed="false">
      <c r="W195" s="1"/>
    </row>
    <row r="196" customFormat="false" ht="15" hidden="false" customHeight="false" outlineLevel="0" collapsed="false">
      <c r="W196" s="1"/>
    </row>
    <row r="197" customFormat="false" ht="15" hidden="false" customHeight="false" outlineLevel="0" collapsed="false">
      <c r="W197" s="1"/>
    </row>
    <row r="198" customFormat="false" ht="15" hidden="false" customHeight="false" outlineLevel="0" collapsed="false">
      <c r="W198" s="1"/>
    </row>
    <row r="199" customFormat="false" ht="15" hidden="false" customHeight="false" outlineLevel="0" collapsed="false">
      <c r="W199" s="1"/>
    </row>
    <row r="200" customFormat="false" ht="15" hidden="false" customHeight="false" outlineLevel="0" collapsed="false">
      <c r="W200" s="1"/>
    </row>
    <row r="201" customFormat="false" ht="15" hidden="false" customHeight="false" outlineLevel="0" collapsed="false">
      <c r="W201" s="1"/>
    </row>
    <row r="202" customFormat="false" ht="15" hidden="false" customHeight="false" outlineLevel="0" collapsed="false">
      <c r="W202" s="1"/>
    </row>
    <row r="203" customFormat="false" ht="15" hidden="false" customHeight="false" outlineLevel="0" collapsed="false">
      <c r="W203" s="1"/>
    </row>
  </sheetData>
  <autoFilter ref="A1:AV2"/>
  <mergeCells count="5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</mergeCells>
  <hyperlinks>
    <hyperlink ref="AU3" r:id="rId1" display="\\fst\documents\folder_100101_Datasheets\note_240219_Datenblatt_Drucksensor_Serie-PD-33-X_Keller.pdf"/>
    <hyperlink ref="AV3" r:id="rId2" display="\\fst\documents\folder_100101_Datasheets\info_240219_Keller_PD_33X_3bar_80920_%20SN_1664524_Inv_Nr._000923_Logan.pdf"/>
    <hyperlink ref="AU4" r:id="rId3" display="\\fst\documents\folder_100101_Datasheets\note_240219_Datenblatt_Drucksensor_Serie-PD-33-X_Keller.pdf"/>
    <hyperlink ref="AV4" r:id="rId4" display="\\fst\documents\folder_100101_Datasheets\info_240219_Keller_PD_33X_3bar_80920_%20SN_1664525_Inv_Nr._000924_Logan.pdf"/>
    <hyperlink ref="AU5" r:id="rId5" display="\\fst\documents\folder_100101_Datasheets\note_240219_Datenblatt_Drucksensor_Serie-PD-33-X_Keller.pdf"/>
    <hyperlink ref="AV5" r:id="rId6" display="\\fst\documents\folder_100101_Datasheets\info_240219_Keller_PD_33X_3bar_80920_ SN_1664526_Inv_Nr._000925_Logan.pdf"/>
    <hyperlink ref="AU6" r:id="rId7" display="\\fst\documents\folder_100101_Datasheets\note_240513_Datenblatt_Endress+Hauser_Cerabar_S_PMP71.pdf"/>
    <hyperlink ref="AV6" r:id="rId8" display="\\fst\documents\folder_100101_Datasheets\info_240513_Endress+Hauser_Cerabar_S_PMP71_SN_H106890109C_Logan.pdf"/>
    <hyperlink ref="AU7" r:id="rId9" display="\\fst\documents\folder_100101_Datasheets\note_240513_Datenblatt_Endress+Hauser_Cerabar_S_PMP71.pdf"/>
    <hyperlink ref="AV7" r:id="rId10" display="\\fst\documents\folder_100101_Datasheets\info_240513_Endress+Hauser_Cerabar_S_PMP71_SN_H1068B0109C_Logan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7" activeCellId="0" sqref="X7"/>
    </sheetView>
  </sheetViews>
  <sheetFormatPr defaultColWidth="11.7578125" defaultRowHeight="14.25" zeroHeight="false" outlineLevelRow="0" outlineLevelCol="0"/>
  <cols>
    <col collapsed="false" customWidth="true" hidden="false" outlineLevel="0" max="1" min="1" style="0" width="39.36"/>
    <col collapsed="false" customWidth="true" hidden="false" outlineLevel="0" max="2" min="2" style="0" width="13.75"/>
    <col collapsed="false" customWidth="true" hidden="false" outlineLevel="0" max="3" min="3" style="0" width="20.56"/>
    <col collapsed="false" customWidth="true" hidden="false" outlineLevel="0" max="4" min="4" style="0" width="17.52"/>
    <col collapsed="false" customWidth="true" hidden="false" outlineLevel="0" max="5" min="5" style="0" width="22.51"/>
    <col collapsed="false" customWidth="true" hidden="false" outlineLevel="0" max="6" min="6" style="0" width="22.23"/>
    <col collapsed="false" customWidth="true" hidden="false" outlineLevel="0" max="7" min="7" style="0" width="21.56"/>
    <col collapsed="false" customWidth="true" hidden="false" outlineLevel="0" max="8" min="8" style="0" width="23.35"/>
    <col collapsed="false" customWidth="true" hidden="false" outlineLevel="0" max="9" min="9" style="0" width="16.57"/>
    <col collapsed="false" customWidth="true" hidden="false" outlineLevel="0" max="10" min="10" style="0" width="22.28"/>
    <col collapsed="false" customWidth="true" hidden="false" outlineLevel="0" max="12" min="11" style="0" width="16.57"/>
    <col collapsed="false" customWidth="true" hidden="false" outlineLevel="0" max="13" min="13" style="0" width="22.57"/>
    <col collapsed="false" customWidth="true" hidden="false" outlineLevel="0" max="14" min="14" style="0" width="16.41"/>
    <col collapsed="false" customWidth="true" hidden="false" outlineLevel="0" max="15" min="15" style="0" width="17.59"/>
    <col collapsed="false" customWidth="true" hidden="false" outlineLevel="0" max="16" min="16" style="0" width="18.58"/>
    <col collapsed="false" customWidth="true" hidden="false" outlineLevel="0" max="17" min="17" style="0" width="24"/>
    <col collapsed="false" customWidth="true" hidden="false" outlineLevel="0" max="18" min="18" style="0" width="20.86"/>
    <col collapsed="false" customWidth="true" hidden="false" outlineLevel="0" max="19" min="19" style="0" width="42.57"/>
    <col collapsed="false" customWidth="true" hidden="false" outlineLevel="0" max="20" min="20" style="0" width="10.84"/>
    <col collapsed="false" customWidth="true" hidden="false" outlineLevel="0" max="21" min="21" style="0" width="40.57"/>
    <col collapsed="false" customWidth="true" hidden="false" outlineLevel="0" max="22" min="22" style="0" width="16.39"/>
    <col collapsed="false" customWidth="true" hidden="false" outlineLevel="0" max="23" min="23" style="0" width="12.22"/>
    <col collapsed="false" customWidth="true" hidden="false" outlineLevel="0" max="24" min="24" style="0" width="14.03"/>
    <col collapsed="false" customWidth="true" hidden="false" outlineLevel="0" max="25" min="25" style="0" width="46.03"/>
    <col collapsed="false" customWidth="true" hidden="false" outlineLevel="0" max="26" min="26" style="0" width="22.57"/>
    <col collapsed="false" customWidth="true" hidden="false" outlineLevel="0" max="27" min="27" style="0" width="20.3"/>
    <col collapsed="false" customWidth="true" hidden="false" outlineLevel="0" max="28" min="28" style="0" width="17.13"/>
    <col collapsed="false" customWidth="true" hidden="false" outlineLevel="0" max="30" min="29" style="0" width="22.86"/>
    <col collapsed="false" customWidth="true" hidden="false" outlineLevel="0" max="34" min="34" style="0" width="51.06"/>
    <col collapsed="false" customWidth="true" hidden="false" outlineLevel="0" max="41" min="41" style="0" width="34.86"/>
    <col collapsed="false" customWidth="true" hidden="false" outlineLevel="0" max="42" min="42" style="0" width="66.55"/>
  </cols>
  <sheetData>
    <row r="1" customFormat="false" ht="13.9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96</v>
      </c>
      <c r="K1" s="3" t="s">
        <v>97</v>
      </c>
      <c r="L1" s="3" t="s">
        <v>98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2" t="s">
        <v>38</v>
      </c>
      <c r="AJ1" s="2" t="s">
        <v>39</v>
      </c>
      <c r="AK1" s="4" t="s">
        <v>40</v>
      </c>
      <c r="AL1" s="2" t="s">
        <v>41</v>
      </c>
      <c r="AM1" s="2" t="s">
        <v>42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2"/>
      <c r="AJ2" s="2"/>
      <c r="AK2" s="4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4.9" hidden="false" customHeight="false" outlineLevel="0" collapsed="false">
      <c r="A3" s="0" t="s">
        <v>99</v>
      </c>
      <c r="B3" s="1" t="s">
        <v>100</v>
      </c>
      <c r="C3" s="0" t="n">
        <v>0</v>
      </c>
      <c r="D3" s="0" t="n">
        <f aca="false">100*0.06/3600</f>
        <v>0.00166666666666667</v>
      </c>
      <c r="E3" s="0" t="s">
        <v>101</v>
      </c>
      <c r="F3" s="0" t="n">
        <v>0</v>
      </c>
      <c r="G3" s="0" t="n">
        <v>10</v>
      </c>
      <c r="H3" s="0" t="s">
        <v>56</v>
      </c>
      <c r="I3" s="0" t="s">
        <v>102</v>
      </c>
      <c r="J3" s="0" t="n">
        <v>0.004</v>
      </c>
      <c r="K3" s="0" t="n">
        <v>0.02</v>
      </c>
      <c r="L3" s="0" t="s">
        <v>83</v>
      </c>
      <c r="M3" s="0" t="n">
        <f aca="false">(D3-C3)/(G3-F3)</f>
        <v>0.000166666666666667</v>
      </c>
      <c r="N3" s="0" t="n">
        <f aca="false">K3-(G3*M3)</f>
        <v>0.0183333333333333</v>
      </c>
      <c r="O3" s="0" t="s">
        <v>58</v>
      </c>
      <c r="P3" s="0" t="s">
        <v>58</v>
      </c>
      <c r="Q3" s="0" t="s">
        <v>58</v>
      </c>
      <c r="R3" s="0" t="s">
        <v>58</v>
      </c>
      <c r="S3" s="0" t="n">
        <f aca="false">0.0012/3600 + 0.006/3600 + 0.001875/3600</f>
        <v>2.52083333333333E-006</v>
      </c>
      <c r="T3" s="0" t="s">
        <v>101</v>
      </c>
      <c r="U3" s="0" t="s">
        <v>103</v>
      </c>
      <c r="V3" s="0" t="s">
        <v>104</v>
      </c>
      <c r="W3" s="10" t="n">
        <v>0.5</v>
      </c>
      <c r="X3" s="0" t="s">
        <v>105</v>
      </c>
      <c r="Y3" s="10" t="s">
        <v>106</v>
      </c>
      <c r="Z3" s="0" t="s">
        <v>107</v>
      </c>
      <c r="AA3" s="0" t="s">
        <v>58</v>
      </c>
      <c r="AB3" s="0" t="s">
        <v>58</v>
      </c>
      <c r="AC3" s="0" t="s">
        <v>58</v>
      </c>
      <c r="AD3" s="0" t="s">
        <v>58</v>
      </c>
      <c r="AE3" s="0" t="s">
        <v>58</v>
      </c>
      <c r="AF3" s="0" t="s">
        <v>58</v>
      </c>
      <c r="AG3" s="0" t="s">
        <v>58</v>
      </c>
      <c r="AH3" s="0" t="s">
        <v>58</v>
      </c>
      <c r="AI3" s="0" t="s">
        <v>108</v>
      </c>
      <c r="AJ3" s="0" t="s">
        <v>85</v>
      </c>
      <c r="AL3" s="0" t="s">
        <v>109</v>
      </c>
      <c r="AM3" s="1" t="s">
        <v>110</v>
      </c>
      <c r="AN3" s="0" t="s">
        <v>65</v>
      </c>
      <c r="AO3" s="0" t="s">
        <v>66</v>
      </c>
      <c r="AP3" s="6" t="s">
        <v>111</v>
      </c>
      <c r="AQ3" s="6" t="s">
        <v>112</v>
      </c>
      <c r="AR3" s="7" t="n">
        <v>41038</v>
      </c>
      <c r="AS3" s="0" t="s">
        <v>113</v>
      </c>
      <c r="AT3" s="0" t="s">
        <v>114</v>
      </c>
    </row>
    <row r="4" customFormat="false" ht="14.9" hidden="false" customHeight="false" outlineLevel="0" collapsed="false">
      <c r="A4" s="0" t="s">
        <v>115</v>
      </c>
      <c r="B4" s="1" t="s">
        <v>116</v>
      </c>
      <c r="C4" s="0" t="n">
        <v>0</v>
      </c>
      <c r="D4" s="0" t="n">
        <f aca="false">6/3600</f>
        <v>0.00166666666666667</v>
      </c>
      <c r="E4" s="0" t="s">
        <v>101</v>
      </c>
      <c r="F4" s="0" t="n">
        <v>0</v>
      </c>
      <c r="G4" s="0" t="n">
        <v>10</v>
      </c>
      <c r="H4" s="0" t="s">
        <v>56</v>
      </c>
      <c r="I4" s="0" t="s">
        <v>102</v>
      </c>
      <c r="J4" s="0" t="n">
        <v>0.004</v>
      </c>
      <c r="K4" s="0" t="n">
        <v>0.02</v>
      </c>
      <c r="L4" s="0" t="s">
        <v>83</v>
      </c>
      <c r="M4" s="0" t="n">
        <f aca="false">(D4-C4)/(G4-F4)</f>
        <v>0.000166666666666667</v>
      </c>
      <c r="N4" s="0" t="n">
        <f aca="false">K4-(G4*M4)</f>
        <v>0.0183333333333333</v>
      </c>
      <c r="O4" s="0" t="s">
        <v>58</v>
      </c>
      <c r="P4" s="0" t="s">
        <v>58</v>
      </c>
      <c r="Q4" s="0" t="s">
        <v>58</v>
      </c>
      <c r="R4" s="0" t="s">
        <v>58</v>
      </c>
      <c r="S4" s="0" t="n">
        <f aca="false">0.0012/3600 + 0.006/3600 + 0.001875/3600</f>
        <v>2.52083333333333E-006</v>
      </c>
      <c r="T4" s="0" t="s">
        <v>101</v>
      </c>
      <c r="U4" s="0" t="s">
        <v>103</v>
      </c>
      <c r="V4" s="0" t="s">
        <v>104</v>
      </c>
      <c r="W4" s="10" t="n">
        <v>0.5</v>
      </c>
      <c r="X4" s="0" t="s">
        <v>105</v>
      </c>
      <c r="Y4" s="10" t="s">
        <v>106</v>
      </c>
      <c r="Z4" s="0" t="s">
        <v>107</v>
      </c>
      <c r="AA4" s="0" t="s">
        <v>58</v>
      </c>
      <c r="AB4" s="0" t="s">
        <v>58</v>
      </c>
      <c r="AC4" s="0" t="s">
        <v>58</v>
      </c>
      <c r="AD4" s="0" t="s">
        <v>58</v>
      </c>
      <c r="AE4" s="0" t="s">
        <v>58</v>
      </c>
      <c r="AF4" s="0" t="s">
        <v>58</v>
      </c>
      <c r="AG4" s="0" t="s">
        <v>58</v>
      </c>
      <c r="AH4" s="0" t="s">
        <v>58</v>
      </c>
      <c r="AI4" s="0" t="s">
        <v>108</v>
      </c>
      <c r="AJ4" s="0" t="s">
        <v>117</v>
      </c>
      <c r="AL4" s="0" t="s">
        <v>118</v>
      </c>
      <c r="AM4" s="1" t="s">
        <v>119</v>
      </c>
      <c r="AN4" s="0" t="s">
        <v>65</v>
      </c>
      <c r="AO4" s="0" t="s">
        <v>66</v>
      </c>
      <c r="AP4" s="6" t="s">
        <v>120</v>
      </c>
      <c r="AQ4" s="6" t="s">
        <v>121</v>
      </c>
      <c r="AR4" s="7" t="n">
        <v>45342</v>
      </c>
      <c r="AS4" s="0" t="s">
        <v>113</v>
      </c>
      <c r="AT4" s="0" t="s">
        <v>122</v>
      </c>
    </row>
    <row r="5" customFormat="false" ht="14.9" hidden="false" customHeight="false" outlineLevel="0" collapsed="false">
      <c r="A5" s="0" t="s">
        <v>123</v>
      </c>
      <c r="B5" s="1" t="s">
        <v>124</v>
      </c>
      <c r="C5" s="0" t="n">
        <v>0</v>
      </c>
      <c r="D5" s="0" t="n">
        <f aca="false">6/3600</f>
        <v>0.00166666666666667</v>
      </c>
      <c r="E5" s="0" t="s">
        <v>101</v>
      </c>
      <c r="F5" s="0" t="n">
        <v>0</v>
      </c>
      <c r="G5" s="0" t="n">
        <v>10</v>
      </c>
      <c r="H5" s="0" t="s">
        <v>56</v>
      </c>
      <c r="I5" s="0" t="s">
        <v>102</v>
      </c>
      <c r="J5" s="0" t="n">
        <v>0.004</v>
      </c>
      <c r="K5" s="0" t="n">
        <v>0.02</v>
      </c>
      <c r="L5" s="0" t="s">
        <v>83</v>
      </c>
      <c r="M5" s="0" t="n">
        <f aca="false">(D5-C5)/(G5-F5)</f>
        <v>0.000166666666666667</v>
      </c>
      <c r="N5" s="0" t="n">
        <f aca="false">K5-(G5*M5)</f>
        <v>0.0183333333333333</v>
      </c>
      <c r="O5" s="0" t="s">
        <v>58</v>
      </c>
      <c r="P5" s="0" t="s">
        <v>58</v>
      </c>
      <c r="Q5" s="0" t="s">
        <v>58</v>
      </c>
      <c r="R5" s="0" t="s">
        <v>58</v>
      </c>
      <c r="S5" s="0" t="n">
        <f aca="false">0.0012/3600 + 0.006/3600 + 0.001875/3600</f>
        <v>2.52083333333333E-006</v>
      </c>
      <c r="T5" s="0" t="s">
        <v>101</v>
      </c>
      <c r="U5" s="0" t="s">
        <v>103</v>
      </c>
      <c r="V5" s="0" t="s">
        <v>104</v>
      </c>
      <c r="W5" s="10" t="n">
        <v>0.5</v>
      </c>
      <c r="X5" s="0" t="s">
        <v>105</v>
      </c>
      <c r="Y5" s="10" t="s">
        <v>106</v>
      </c>
      <c r="Z5" s="0" t="s">
        <v>107</v>
      </c>
      <c r="AA5" s="0" t="s">
        <v>58</v>
      </c>
      <c r="AB5" s="0" t="s">
        <v>58</v>
      </c>
      <c r="AC5" s="0" t="s">
        <v>58</v>
      </c>
      <c r="AD5" s="0" t="s">
        <v>58</v>
      </c>
      <c r="AE5" s="0" t="s">
        <v>58</v>
      </c>
      <c r="AF5" s="0" t="s">
        <v>58</v>
      </c>
      <c r="AG5" s="0" t="s">
        <v>58</v>
      </c>
      <c r="AH5" s="0" t="s">
        <v>58</v>
      </c>
      <c r="AI5" s="0" t="s">
        <v>108</v>
      </c>
      <c r="AJ5" s="0" t="s">
        <v>117</v>
      </c>
      <c r="AL5" s="0" t="s">
        <v>118</v>
      </c>
      <c r="AM5" s="1" t="s">
        <v>125</v>
      </c>
      <c r="AN5" s="0" t="s">
        <v>65</v>
      </c>
      <c r="AO5" s="0" t="s">
        <v>66</v>
      </c>
      <c r="AP5" s="6" t="s">
        <v>120</v>
      </c>
      <c r="AQ5" s="6" t="s">
        <v>126</v>
      </c>
      <c r="AR5" s="7" t="n">
        <v>45342</v>
      </c>
      <c r="AS5" s="0" t="s">
        <v>113</v>
      </c>
      <c r="AT5" s="0" t="s">
        <v>127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Q2"/>
  <mergeCells count="4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</mergeCells>
  <hyperlinks>
    <hyperlink ref="AP3" r:id="rId1" display="folder_100101_Datasheets\note_240513_Datenblatt_Endress+Hauser_Proline_Promag_10H.pdf"/>
    <hyperlink ref="AQ3" r:id="rId2" display="folder_100101_Datasheets\info_240219_Endress+Hauser_Promag_10H_DN15_ SN_F5067119000__Logan.pdf"/>
    <hyperlink ref="AP4" r:id="rId3" display="folder_100101_Datasheets\note_240513_Datenblatt_Volumenstromsensor_ABB_FEH_630_Keller.pdf"/>
    <hyperlink ref="AQ4" r:id="rId4" display="folder_100101_Datasheets\info_240513_ABB_FEH_630_DN15_SN_980477_Logan.pdf"/>
    <hyperlink ref="AP5" r:id="rId5" display="folder_100101_Datasheets\note_240513_Datenblatt_Volumenstromsensor_ABB_FEH_630_Keller.pdf"/>
    <hyperlink ref="AQ5" r:id="rId6" display="folder_100101_Datasheets\info_240513_ABB_FEH_630_DN15_SN_980476_Loga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I1" activeCellId="0" sqref="I1"/>
    </sheetView>
  </sheetViews>
  <sheetFormatPr defaultColWidth="11.89453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11.99"/>
    <col collapsed="false" customWidth="true" hidden="false" outlineLevel="0" max="4" min="4" style="0" width="12.42"/>
    <col collapsed="false" customWidth="true" hidden="false" outlineLevel="0" max="5" min="5" style="0" width="15.29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30.57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20" min="17" style="0" width="14.86"/>
    <col collapsed="false" customWidth="true" hidden="false" outlineLevel="0" max="21" min="21" style="0" width="30.7"/>
    <col collapsed="false" customWidth="true" hidden="false" outlineLevel="0" max="23" min="22" style="0" width="14.86"/>
    <col collapsed="false" customWidth="true" hidden="false" outlineLevel="0" max="24" min="24" style="0" width="16.71"/>
    <col collapsed="false" customWidth="true" hidden="false" outlineLevel="0" max="25" min="25" style="0" width="16.41"/>
    <col collapsed="false" customWidth="true" hidden="false" outlineLevel="0" max="26" min="26" style="0" width="14.15"/>
    <col collapsed="false" customWidth="true" hidden="false" outlineLevel="0" max="30" min="30" style="0" width="18.58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128</v>
      </c>
      <c r="B3" s="1" t="s">
        <v>129</v>
      </c>
      <c r="C3" s="0" t="n">
        <v>0</v>
      </c>
      <c r="D3" s="0" t="n">
        <v>230</v>
      </c>
      <c r="E3" s="0" t="s">
        <v>130</v>
      </c>
      <c r="F3" s="0" t="n">
        <v>0</v>
      </c>
      <c r="G3" s="0" t="n">
        <v>10</v>
      </c>
      <c r="H3" s="0" t="s">
        <v>56</v>
      </c>
      <c r="I3" s="0" t="n">
        <f aca="false">(D3-C3)/(G3-F3)</f>
        <v>23</v>
      </c>
      <c r="J3" s="0" t="n">
        <f aca="false">D3-(I3*G3)</f>
        <v>0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v>1.15</v>
      </c>
      <c r="P3" s="0" t="s">
        <v>130</v>
      </c>
      <c r="Q3" s="0" t="s">
        <v>131</v>
      </c>
      <c r="R3" s="0" t="s">
        <v>60</v>
      </c>
      <c r="S3" s="1" t="s">
        <v>58</v>
      </c>
      <c r="T3" s="1" t="s">
        <v>58</v>
      </c>
      <c r="U3" s="1" t="s">
        <v>58</v>
      </c>
      <c r="V3" s="1" t="s">
        <v>58</v>
      </c>
      <c r="W3" s="1" t="s">
        <v>58</v>
      </c>
      <c r="X3" s="1" t="s">
        <v>58</v>
      </c>
      <c r="Y3" s="1" t="s">
        <v>58</v>
      </c>
      <c r="Z3" s="1" t="s">
        <v>58</v>
      </c>
      <c r="AA3" s="1" t="s">
        <v>58</v>
      </c>
      <c r="AB3" s="1" t="s">
        <v>58</v>
      </c>
      <c r="AC3" s="1" t="s">
        <v>58</v>
      </c>
      <c r="AD3" s="1" t="s">
        <v>58</v>
      </c>
      <c r="AE3" s="1" t="s">
        <v>132</v>
      </c>
      <c r="AF3" s="1" t="s">
        <v>133</v>
      </c>
      <c r="AH3" s="0" t="s">
        <v>134</v>
      </c>
      <c r="AI3" s="11" t="s">
        <v>135</v>
      </c>
      <c r="AJ3" s="0" t="s">
        <v>65</v>
      </c>
      <c r="AK3" s="0" t="s">
        <v>66</v>
      </c>
      <c r="AL3" s="6" t="s">
        <v>136</v>
      </c>
      <c r="AM3" s="0" t="s">
        <v>137</v>
      </c>
      <c r="AN3" s="0" t="s">
        <v>58</v>
      </c>
      <c r="AP3" s="0" t="s">
        <v>138</v>
      </c>
    </row>
    <row r="4" customFormat="false" ht="14.9" hidden="false" customHeight="false" outlineLevel="0" collapsed="false">
      <c r="A4" s="0" t="s">
        <v>139</v>
      </c>
      <c r="B4" s="1" t="s">
        <v>140</v>
      </c>
      <c r="C4" s="0" t="n">
        <v>0</v>
      </c>
      <c r="D4" s="0" t="n">
        <v>115</v>
      </c>
      <c r="E4" s="0" t="s">
        <v>130</v>
      </c>
      <c r="F4" s="0" t="n">
        <v>0</v>
      </c>
      <c r="G4" s="0" t="n">
        <v>10</v>
      </c>
      <c r="H4" s="0" t="s">
        <v>56</v>
      </c>
      <c r="I4" s="0" t="n">
        <f aca="false">(D4-C4)/(G4-F4)</f>
        <v>11.5</v>
      </c>
      <c r="J4" s="0" t="n">
        <f aca="false">D4-(I4*G4)</f>
        <v>0</v>
      </c>
      <c r="K4" s="1" t="s">
        <v>58</v>
      </c>
      <c r="L4" s="1" t="s">
        <v>58</v>
      </c>
      <c r="M4" s="1" t="s">
        <v>58</v>
      </c>
      <c r="N4" s="1" t="s">
        <v>58</v>
      </c>
      <c r="O4" s="0" t="n">
        <v>0.575</v>
      </c>
      <c r="P4" s="0" t="s">
        <v>130</v>
      </c>
      <c r="Q4" s="0" t="s">
        <v>131</v>
      </c>
      <c r="R4" s="0" t="s">
        <v>60</v>
      </c>
      <c r="S4" s="1" t="s">
        <v>58</v>
      </c>
      <c r="T4" s="1" t="s">
        <v>58</v>
      </c>
      <c r="U4" s="1" t="s">
        <v>58</v>
      </c>
      <c r="V4" s="1" t="s">
        <v>58</v>
      </c>
      <c r="W4" s="1" t="s">
        <v>58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58</v>
      </c>
      <c r="AE4" s="1" t="s">
        <v>132</v>
      </c>
      <c r="AF4" s="1" t="s">
        <v>133</v>
      </c>
      <c r="AH4" s="0" t="s">
        <v>134</v>
      </c>
      <c r="AI4" s="11" t="s">
        <v>141</v>
      </c>
      <c r="AJ4" s="0" t="s">
        <v>65</v>
      </c>
      <c r="AK4" s="0" t="s">
        <v>66</v>
      </c>
      <c r="AL4" s="6" t="s">
        <v>136</v>
      </c>
      <c r="AM4" s="0" t="s">
        <v>137</v>
      </c>
      <c r="AN4" s="0" t="s">
        <v>58</v>
      </c>
      <c r="AP4" s="0" t="s">
        <v>138</v>
      </c>
    </row>
    <row r="5" customFormat="false" ht="15" hidden="false" customHeight="false" outlineLevel="0" collapsed="false">
      <c r="B5" s="1"/>
      <c r="AE5" s="1"/>
    </row>
    <row r="6" customFormat="false" ht="15" hidden="false" customHeight="false" outlineLevel="0" collapsed="false">
      <c r="B6" s="1"/>
      <c r="AE6" s="1"/>
    </row>
    <row r="7" customFormat="false" ht="15" hidden="false" customHeight="false" outlineLevel="0" collapsed="false">
      <c r="B7" s="1"/>
      <c r="AE7" s="1"/>
    </row>
    <row r="8" customFormat="false" ht="15" hidden="false" customHeight="false" outlineLevel="0" collapsed="false">
      <c r="B8" s="1"/>
      <c r="AE8" s="1"/>
    </row>
    <row r="9" customFormat="false" ht="15" hidden="false" customHeight="false" outlineLevel="0" collapsed="false">
      <c r="B9" s="1"/>
      <c r="Q9" s="5"/>
      <c r="R9" s="5"/>
      <c r="V9" s="5"/>
      <c r="Z9" s="5"/>
      <c r="AE9" s="1"/>
    </row>
    <row r="10" customFormat="false" ht="15" hidden="false" customHeight="false" outlineLevel="0" collapsed="false">
      <c r="B10" s="1"/>
      <c r="Q10" s="5"/>
      <c r="R10" s="5"/>
      <c r="V10" s="5"/>
      <c r="Z10" s="5"/>
      <c r="AE10" s="1"/>
    </row>
    <row r="11" customFormat="false" ht="15" hidden="false" customHeight="false" outlineLevel="0" collapsed="false">
      <c r="B11" s="1"/>
      <c r="Q11" s="5"/>
      <c r="R11" s="5"/>
      <c r="V11" s="5"/>
      <c r="Z11" s="5"/>
      <c r="AE11" s="1"/>
    </row>
    <row r="12" customFormat="false" ht="15" hidden="false" customHeight="false" outlineLevel="0" collapsed="false">
      <c r="B12" s="1"/>
      <c r="AE12" s="1"/>
    </row>
    <row r="13" customFormat="false" ht="15" hidden="false" customHeight="false" outlineLevel="0" collapsed="false">
      <c r="B13" s="1"/>
      <c r="D13" s="12"/>
      <c r="Q13" s="5"/>
      <c r="R13" s="5"/>
      <c r="V13" s="5"/>
      <c r="Z13" s="5"/>
      <c r="AE13" s="1"/>
    </row>
    <row r="14" customFormat="false" ht="15" hidden="false" customHeight="false" outlineLevel="0" collapsed="false">
      <c r="B14" s="1"/>
      <c r="P14" s="1"/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\\fst\documents\folder_100101_Datasheets\info_180321_Datenblatt_Wirkleistungsmessumformer_Mueller+Ziegler_Pw-MU.pdf"/>
    <hyperlink ref="AL4" r:id="rId2" display="\\fst\documents\folder_100101_Datasheets\info_180321_Datenblatt_Wirkleistungsmessumformer_Mueller+Ziegler_Pw-MU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U25" activeCellId="0" sqref="U25"/>
    </sheetView>
  </sheetViews>
  <sheetFormatPr defaultColWidth="11.89453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9.59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1.99"/>
    <col collapsed="false" customWidth="true" hidden="false" outlineLevel="0" max="6" min="6" style="0" width="8.86"/>
    <col collapsed="false" customWidth="true" hidden="false" outlineLevel="0" max="7" min="7" style="0" width="8.14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3"/>
    <col collapsed="false" customWidth="true" hidden="false" outlineLevel="0" max="12" min="12" style="0" width="15.29"/>
    <col collapsed="false" customWidth="true" hidden="false" outlineLevel="0" max="13" min="13" style="0" width="65.15"/>
    <col collapsed="false" customWidth="true" hidden="false" outlineLevel="0" max="15" min="14" style="0" width="21.14"/>
    <col collapsed="false" customWidth="true" hidden="false" outlineLevel="0" max="16" min="16" style="0" width="4.58"/>
    <col collapsed="false" customWidth="true" hidden="false" outlineLevel="0" max="17" min="17" style="0" width="67.8"/>
    <col collapsed="false" customWidth="true" hidden="false" outlineLevel="0" max="18" min="18" style="0" width="17.64"/>
    <col collapsed="false" customWidth="true" hidden="false" outlineLevel="0" max="19" min="19" style="0" width="14.86"/>
    <col collapsed="false" customWidth="true" hidden="false" outlineLevel="0" max="20" min="20" style="0" width="13.29"/>
    <col collapsed="false" customWidth="true" hidden="false" outlineLevel="0" max="21" min="21" style="0" width="16.67"/>
    <col collapsed="false" customWidth="true" hidden="false" outlineLevel="0" max="23" min="22" style="0" width="17.13"/>
    <col collapsed="false" customWidth="true" hidden="false" outlineLevel="0" max="24" min="24" style="0" width="18.42"/>
    <col collapsed="false" customWidth="true" hidden="false" outlineLevel="0" max="25" min="25" style="0" width="19.14"/>
    <col collapsed="false" customWidth="true" hidden="false" outlineLevel="0" max="26" min="26" style="0" width="15.88"/>
    <col collapsed="false" customWidth="true" hidden="false" outlineLevel="0" max="27" min="27" style="0" width="23.01"/>
    <col collapsed="false" customWidth="true" hidden="false" outlineLevel="0" max="31" min="31" style="0" width="24.41"/>
    <col collapsed="false" customWidth="true" hidden="false" outlineLevel="0" max="33" min="33" style="0" width="20.86"/>
    <col collapsed="false" customWidth="true" hidden="false" outlineLevel="0" max="35" min="35" style="0" width="20.86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142</v>
      </c>
      <c r="B3" s="1" t="s">
        <v>143</v>
      </c>
      <c r="C3" s="0" t="n">
        <v>273.15</v>
      </c>
      <c r="D3" s="0" t="n">
        <v>373.15</v>
      </c>
      <c r="E3" s="0" t="s">
        <v>144</v>
      </c>
      <c r="F3" s="0" t="n">
        <v>0</v>
      </c>
      <c r="G3" s="0" t="n">
        <v>10</v>
      </c>
      <c r="H3" s="0" t="s">
        <v>56</v>
      </c>
      <c r="I3" s="0" t="n">
        <f aca="false">(D3-C3)/(G3-F3)</f>
        <v>10</v>
      </c>
      <c r="J3" s="0" t="n">
        <f aca="false">D3-(I3*G3)</f>
        <v>273.15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f aca="false">0.1 + 0.4 + 0.05</f>
        <v>0.55</v>
      </c>
      <c r="P3" s="0" t="s">
        <v>144</v>
      </c>
      <c r="Q3" s="12" t="s">
        <v>145</v>
      </c>
      <c r="R3" s="0" t="s">
        <v>104</v>
      </c>
      <c r="S3" s="10" t="n">
        <v>0.17</v>
      </c>
      <c r="T3" s="0" t="s">
        <v>105</v>
      </c>
      <c r="U3" s="0" t="s">
        <v>146</v>
      </c>
      <c r="V3" s="0" t="s">
        <v>107</v>
      </c>
      <c r="W3" s="0" t="n">
        <v>0.02</v>
      </c>
      <c r="X3" s="0" t="s">
        <v>144</v>
      </c>
      <c r="Y3" s="0" t="s">
        <v>147</v>
      </c>
      <c r="Z3" s="0" t="s">
        <v>60</v>
      </c>
      <c r="AA3" s="1" t="s">
        <v>58</v>
      </c>
      <c r="AB3" s="1" t="s">
        <v>58</v>
      </c>
      <c r="AC3" s="1" t="s">
        <v>58</v>
      </c>
      <c r="AD3" s="1" t="s">
        <v>58</v>
      </c>
      <c r="AE3" s="0" t="s">
        <v>148</v>
      </c>
      <c r="AF3" s="13" t="s">
        <v>149</v>
      </c>
      <c r="AH3" s="13" t="s">
        <v>150</v>
      </c>
      <c r="AI3" s="11" t="s">
        <v>151</v>
      </c>
      <c r="AJ3" s="13" t="s">
        <v>65</v>
      </c>
      <c r="AK3" s="0" t="s">
        <v>66</v>
      </c>
      <c r="AL3" s="6" t="s">
        <v>152</v>
      </c>
      <c r="AO3" s="0" t="s">
        <v>153</v>
      </c>
      <c r="AP3" s="0" t="s">
        <v>154</v>
      </c>
    </row>
    <row r="4" customFormat="false" ht="15" hidden="false" customHeight="false" outlineLevel="0" collapsed="false">
      <c r="Y4" s="1"/>
      <c r="Z4" s="1"/>
      <c r="AB4" s="14"/>
      <c r="AD4" s="14"/>
      <c r="AE4" s="1"/>
      <c r="AF4" s="14"/>
    </row>
    <row r="5" customFormat="false" ht="15" hidden="false" customHeight="false" outlineLevel="0" collapsed="false">
      <c r="Y5" s="1"/>
      <c r="Z5" s="1"/>
      <c r="AB5" s="14"/>
      <c r="AD5" s="14"/>
      <c r="AE5" s="1"/>
      <c r="AF5" s="14"/>
    </row>
    <row r="6" customFormat="false" ht="15" hidden="false" customHeight="false" outlineLevel="0" collapsed="false">
      <c r="Y6" s="1"/>
      <c r="Z6" s="1"/>
      <c r="AB6" s="14"/>
      <c r="AD6" s="14"/>
      <c r="AE6" s="1"/>
      <c r="AF6" s="14"/>
      <c r="AJ6" s="7"/>
    </row>
    <row r="7" customFormat="false" ht="15" hidden="false" customHeight="false" outlineLevel="0" collapsed="false">
      <c r="Y7" s="1"/>
      <c r="Z7" s="1"/>
      <c r="AB7" s="14"/>
      <c r="AE7" s="1"/>
      <c r="AF7" s="14"/>
      <c r="AJ7" s="7"/>
    </row>
    <row r="8" customFormat="false" ht="15" hidden="false" customHeight="false" outlineLevel="0" collapsed="false">
      <c r="B8" s="1"/>
      <c r="E8" s="14"/>
      <c r="L8" s="1"/>
      <c r="M8" s="1"/>
      <c r="N8" s="1"/>
      <c r="O8" s="1"/>
      <c r="R8" s="1"/>
      <c r="W8" s="1"/>
      <c r="X8" s="1"/>
      <c r="Y8" s="1"/>
      <c r="Z8" s="1"/>
      <c r="AB8" s="14"/>
      <c r="AD8" s="14"/>
      <c r="AE8" s="1"/>
      <c r="AF8" s="14"/>
      <c r="AJ8" s="7"/>
    </row>
    <row r="9" customFormat="false" ht="15" hidden="false" customHeight="false" outlineLevel="0" collapsed="false">
      <c r="B9" s="1"/>
      <c r="L9" s="1"/>
      <c r="M9" s="1"/>
      <c r="N9" s="1"/>
      <c r="W9" s="1"/>
      <c r="X9" s="1"/>
      <c r="Y9" s="1"/>
      <c r="Z9" s="1"/>
      <c r="AB9" s="14"/>
      <c r="AD9" s="14"/>
      <c r="AE9" s="1"/>
      <c r="AF9" s="14"/>
      <c r="AJ9" s="7"/>
    </row>
    <row r="10" customFormat="false" ht="15" hidden="false" customHeight="false" outlineLevel="0" collapsed="false">
      <c r="B10" s="1"/>
      <c r="L10" s="1"/>
      <c r="M10" s="1"/>
      <c r="N10" s="1"/>
      <c r="W10" s="1"/>
      <c r="X10" s="1"/>
      <c r="Y10" s="1"/>
      <c r="Z10" s="1"/>
      <c r="AB10" s="14"/>
      <c r="AD10" s="14"/>
      <c r="AE10" s="1"/>
      <c r="AF10" s="14"/>
      <c r="AH10" s="14"/>
    </row>
    <row r="11" customFormat="false" ht="15" hidden="false" customHeight="false" outlineLevel="0" collapsed="false">
      <c r="B11" s="1"/>
      <c r="E11" s="14"/>
      <c r="L11" s="1"/>
      <c r="M11" s="1"/>
      <c r="N11" s="1"/>
      <c r="O11" s="1"/>
      <c r="R11" s="1"/>
      <c r="W11" s="1"/>
      <c r="X11" s="1"/>
      <c r="Y11" s="1"/>
      <c r="Z11" s="1"/>
      <c r="AB11" s="14"/>
      <c r="AD11" s="14"/>
      <c r="AE11" s="1"/>
      <c r="AF11" s="14"/>
    </row>
    <row r="12" customFormat="false" ht="15" hidden="false" customHeight="false" outlineLevel="0" collapsed="false">
      <c r="B12" s="1"/>
      <c r="E12" s="14"/>
      <c r="L12" s="14"/>
      <c r="O12" s="14"/>
      <c r="P12" s="15"/>
      <c r="Q12" s="14"/>
      <c r="R12" s="14"/>
      <c r="S12" s="14"/>
      <c r="T12" s="14"/>
    </row>
    <row r="13" customFormat="false" ht="15" hidden="false" customHeight="false" outlineLevel="0" collapsed="false">
      <c r="B13" s="1"/>
      <c r="E13" s="14"/>
      <c r="L13" s="14"/>
      <c r="O13" s="14"/>
      <c r="P13" s="15"/>
      <c r="Q13" s="14"/>
      <c r="R13" s="14"/>
      <c r="S13" s="14"/>
      <c r="T13" s="14"/>
    </row>
    <row r="14" customFormat="false" ht="15" hidden="false" customHeight="false" outlineLevel="0" collapsed="false">
      <c r="B14" s="1"/>
      <c r="E14" s="14"/>
      <c r="L14" s="14"/>
      <c r="O14" s="14"/>
      <c r="P14" s="1"/>
      <c r="Q14" s="14"/>
      <c r="R14" s="14"/>
      <c r="S14" s="14"/>
    </row>
    <row r="20" customFormat="false" ht="15" hidden="false" customHeight="false" outlineLevel="0" collapsed="false">
      <c r="B20" s="1"/>
      <c r="L20" s="14"/>
      <c r="O20" s="14"/>
      <c r="P20" s="1"/>
    </row>
    <row r="21" customFormat="false" ht="15" hidden="false" customHeight="false" outlineLevel="0" collapsed="false">
      <c r="B21" s="1"/>
      <c r="L21" s="14"/>
      <c r="O21" s="14"/>
      <c r="P21" s="1"/>
    </row>
    <row r="22" customFormat="false" ht="15" hidden="false" customHeight="false" outlineLevel="0" collapsed="false">
      <c r="B22" s="1"/>
      <c r="L22" s="14"/>
      <c r="O22" s="14"/>
      <c r="P22" s="1"/>
    </row>
    <row r="23" customFormat="false" ht="15" hidden="false" customHeight="false" outlineLevel="0" collapsed="false">
      <c r="B23" s="1"/>
      <c r="L23" s="14"/>
      <c r="O23" s="14"/>
      <c r="P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..\3_Konzipieren und Konstruieren\Datenblaetter\info_171219_Datenblatt_Messumformer_Jumo_dTRANS_T02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796875" defaultRowHeight="12.8" zeroHeight="false" outlineLevelRow="0" outlineLevelCol="0"/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796875" defaultRowHeight="12.8" zeroHeight="false" outlineLevelRow="0" outlineLevelCol="0"/>
  <cols>
    <col collapsed="false" customWidth="true" hidden="false" outlineLevel="0" max="5" min="5" style="0" width="13.19"/>
  </cols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dcterms:modified xsi:type="dcterms:W3CDTF">2024-12-09T00:27:08Z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