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FilterDatabase_0" vbProcedure="false">Sheet1!$A$1:$I$2</definedName>
    <definedName function="false" hidden="false" localSheetId="0" name="_xlnm._FilterDatabase" vbProcedure="false">Sheet1!$A$1:$N$2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<sst xmlns="http://schemas.openxmlformats.org/spreadsheetml/2006/main" count="162" uniqueCount="77">
  <si>
    <t xml:space="preserve">UUID</t>
  </si>
  <si>
    <t xml:space="preserve">Ident-Nummer</t>
  </si>
  <si>
    <t xml:space="preserve">material_name</t>
  </si>
  <si>
    <t xml:space="preserve">raw_material</t>
  </si>
  <si>
    <t xml:space="preserve">raw_material_p_ID</t>
  </si>
  <si>
    <t xml:space="preserve">net_density min</t>
  </si>
  <si>
    <t xml:space="preserve">net_density max</t>
  </si>
  <si>
    <t xml:space="preserve">net_density mean</t>
  </si>
  <si>
    <t xml:space="preserve">net_density unit</t>
  </si>
  <si>
    <t xml:space="preserve">net_density comment</t>
  </si>
  <si>
    <t xml:space="preserve">compression_strength min</t>
  </si>
  <si>
    <t xml:space="preserve">compression_strength max</t>
  </si>
  <si>
    <t xml:space="preserve">compression_strength mean</t>
  </si>
  <si>
    <t xml:space="preserve">compression_strength unit</t>
  </si>
  <si>
    <t xml:space="preserve">compression_strength comment</t>
  </si>
  <si>
    <t xml:space="preserve">tensile_strength min</t>
  </si>
  <si>
    <t xml:space="preserve">tensile_strength max</t>
  </si>
  <si>
    <t xml:space="preserve">tensile_strength mean</t>
  </si>
  <si>
    <t xml:space="preserve">tensile_strength unit</t>
  </si>
  <si>
    <t xml:space="preserve">tensile_strength comment</t>
  </si>
  <si>
    <t xml:space="preserve">elongation_at_break min</t>
  </si>
  <si>
    <t xml:space="preserve">elongation_at_break max</t>
  </si>
  <si>
    <t xml:space="preserve">elongation_at_break mean</t>
  </si>
  <si>
    <t xml:space="preserve">elongation_at_break unit</t>
  </si>
  <si>
    <t xml:space="preserve">elongation_at_break comment</t>
  </si>
  <si>
    <t xml:space="preserve">number_of_pores min</t>
  </si>
  <si>
    <t xml:space="preserve">number_of_pores max</t>
  </si>
  <si>
    <t xml:space="preserve">number_of_pores mean</t>
  </si>
  <si>
    <t xml:space="preserve">number_of_pores unit</t>
  </si>
  <si>
    <t xml:space="preserve">Bezeichnung</t>
  </si>
  <si>
    <t xml:space="preserve">Hersteller</t>
  </si>
  <si>
    <t xml:space="preserve">Hersteller P_ID</t>
  </si>
  <si>
    <t xml:space="preserve">Verantwortlicher WiMi</t>
  </si>
  <si>
    <t xml:space="preserve">Aufbewahrungsort</t>
  </si>
  <si>
    <t xml:space="preserve">Datenblatt Link</t>
  </si>
  <si>
    <t xml:space="preserve">Bemerkung</t>
  </si>
  <si>
    <t xml:space="preserve">018a058b-c094-7867-9e05-8161de736cb4</t>
  </si>
  <si>
    <t xml:space="preserve">PUR-foam-PPI20</t>
  </si>
  <si>
    <t xml:space="preserve">polyurethane foam PPI 20</t>
  </si>
  <si>
    <t xml:space="preserve">Polyurethan</t>
  </si>
  <si>
    <t xml:space="preserve">kg/m^3</t>
  </si>
  <si>
    <t xml:space="preserve">test method: DIN EN ISO 845</t>
  </si>
  <si>
    <t xml:space="preserve">Pa</t>
  </si>
  <si>
    <t xml:space="preserve">compression strength at 40 % compression (CLD 40%); test method: DIN EN ISO 3386-1</t>
  </si>
  <si>
    <t xml:space="preserve">UNKNOWN</t>
  </si>
  <si>
    <t xml:space="preserve">test method: DIN EN ISO 1798</t>
  </si>
  <si>
    <t xml:space="preserve">%</t>
  </si>
  <si>
    <t xml:space="preserve">1/cm</t>
  </si>
  <si>
    <t xml:space="preserve">Poret PPI 20 dkl. (SP2)</t>
  </si>
  <si>
    <t xml:space="preserve">EMW Filtertechnik GmbH</t>
  </si>
  <si>
    <t xml:space="preserve">Lefemmine</t>
  </si>
  <si>
    <t xml:space="preserve">Polyurethan foam on polyester basis. pore size structure open and regular</t>
  </si>
  <si>
    <t xml:space="preserve">018a058b-c095-7787-a215-666423df0b0c</t>
  </si>
  <si>
    <t xml:space="preserve">PUR-foam-PPI30</t>
  </si>
  <si>
    <t xml:space="preserve">polyurethane foam PPI 30</t>
  </si>
  <si>
    <t xml:space="preserve">compression strength at 40 % compression (CLD 40%); test method: DIN EN ISO 3386-2</t>
  </si>
  <si>
    <t xml:space="preserve">Poret PPI 30 dkl. (SP2)</t>
  </si>
  <si>
    <t xml:space="preserve">0192f890-02bc-708d-b4a9-0fac9ed9af56</t>
  </si>
  <si>
    <t xml:space="preserve">PUR-foam-PPI40</t>
  </si>
  <si>
    <t xml:space="preserve">polyurethane foam PPI 40</t>
  </si>
  <si>
    <t xml:space="preserve">compression strength at 40 % compression (CLD 40%); test method: DIN EN ISO 3386-3</t>
  </si>
  <si>
    <t xml:space="preserve">Poret PPI 40 dkl. (SP2)</t>
  </si>
  <si>
    <t xml:space="preserve">018a058b-c096-750c-acd7-98325053fe0c</t>
  </si>
  <si>
    <t xml:space="preserve">PUR-foam-PPI45</t>
  </si>
  <si>
    <t xml:space="preserve">polyurethane foam PPI 45</t>
  </si>
  <si>
    <t xml:space="preserve">compression strength at 40 % compression (CLD 40%); test method: DIN EN ISO 3386-4</t>
  </si>
  <si>
    <t xml:space="preserve">Poret PPI 45 dkl. (SP2)</t>
  </si>
  <si>
    <t xml:space="preserve">064f05d1-5d2b-7507-8000-522c3584927c</t>
  </si>
  <si>
    <t xml:space="preserve">PUR-foam-PPI60</t>
  </si>
  <si>
    <t xml:space="preserve">polyurethane foam PPI 60</t>
  </si>
  <si>
    <t xml:space="preserve">compression strength at 40 % compression (CLD 40%); test method: DIN EN ISO 3386-5</t>
  </si>
  <si>
    <t xml:space="preserve">Poret PPI 60 dkl. (SP2)</t>
  </si>
  <si>
    <t xml:space="preserve">064f05d1-5d2b-79b9-8000-29447ed963d3</t>
  </si>
  <si>
    <t xml:space="preserve">PUR-foam-PPI80</t>
  </si>
  <si>
    <t xml:space="preserve">polyurethane foam PPI 80</t>
  </si>
  <si>
    <t xml:space="preserve">compression strength at 40 % compression (CLD 40%); test method: DIN EN ISO 3386-6</t>
  </si>
  <si>
    <t xml:space="preserve">Poret PPI 80 dkl. (SP2)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</si>
</sst>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O10" activeCellId="0" sqref="O10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6.87"/>
    <col collapsed="false" customWidth="true" hidden="false" outlineLevel="0" max="3" min="3" style="0" width="24.29"/>
    <col collapsed="false" customWidth="true" hidden="false" outlineLevel="0" max="4" min="4" style="0" width="14.28"/>
    <col collapsed="false" customWidth="true" hidden="false" outlineLevel="0" max="5" min="5" style="0" width="12.42"/>
    <col collapsed="false" customWidth="true" hidden="false" outlineLevel="0" max="8" min="6" style="0" width="11.42"/>
    <col collapsed="false" customWidth="true" hidden="false" outlineLevel="0" max="9" min="9" style="0" width="26.13"/>
    <col collapsed="false" customWidth="true" hidden="false" outlineLevel="0" max="11" min="10" style="0" width="20.3"/>
    <col collapsed="false" customWidth="true" hidden="false" outlineLevel="0" max="12" min="12" style="1" width="20.3"/>
    <col collapsed="false" customWidth="true" hidden="false" outlineLevel="0" max="13" min="13" style="0" width="15"/>
    <col collapsed="false" customWidth="true" hidden="false" outlineLevel="0" max="14" min="14" style="0" width="30.02"/>
    <col collapsed="false" customWidth="true" hidden="false" outlineLevel="0" max="15" min="15" style="0" width="28.8"/>
    <col collapsed="false" customWidth="true" hidden="false" outlineLevel="0" max="16" min="16" style="0" width="15"/>
    <col collapsed="false" customWidth="true" hidden="false" outlineLevel="0" max="18" min="17" style="0" width="18.85"/>
    <col collapsed="false" customWidth="true" hidden="false" outlineLevel="0" max="19" min="19" style="0" width="27.3"/>
    <col collapsed="false" customWidth="true" hidden="false" outlineLevel="0" max="20" min="20" style="0" width="18.85"/>
    <col collapsed="false" customWidth="true" hidden="false" outlineLevel="0" max="24" min="21" style="0" width="16.71"/>
    <col collapsed="false" customWidth="true" hidden="false" outlineLevel="0" max="25" min="25" style="0" width="20.86"/>
    <col collapsed="false" customWidth="true" hidden="false" outlineLevel="0" max="26" min="26" style="0" width="21.14"/>
    <col collapsed="false" customWidth="true" hidden="false" outlineLevel="0" max="27" min="27" style="0" width="22.43"/>
    <col collapsed="false" customWidth="true" hidden="false" outlineLevel="0" max="28" min="28" style="0" width="20.98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/>
      <c r="AL1" s="4"/>
    </row>
    <row r="2" s="5" customFormat="true" ht="30.75" hidden="false" customHeight="true" outlineLevel="0" collapsed="false">
      <c r="A2" s="2"/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3"/>
      <c r="AG2" s="2"/>
      <c r="AH2" s="2"/>
      <c r="AI2" s="2"/>
      <c r="AJ2" s="2"/>
      <c r="AK2" s="4"/>
      <c r="AL2" s="4"/>
    </row>
    <row r="3" s="8" customFormat="true" ht="13.8" hidden="false" customHeight="false" outlineLevel="0" collapsed="false">
      <c r="A3" s="6" t="s">
        <v>36</v>
      </c>
      <c r="B3" s="7" t="s">
        <v>37</v>
      </c>
      <c r="C3" s="0" t="s">
        <v>38</v>
      </c>
      <c r="D3" s="8" t="s">
        <v>39</v>
      </c>
      <c r="F3" s="8" t="n">
        <v>27</v>
      </c>
      <c r="G3" s="8" t="n">
        <v>33</v>
      </c>
      <c r="H3" s="8" t="n">
        <f aca="false">($F3+$G3)/2</f>
        <v>30</v>
      </c>
      <c r="I3" s="8" t="s">
        <v>40</v>
      </c>
      <c r="J3" s="8" t="s">
        <v>41</v>
      </c>
      <c r="K3" s="8" t="n">
        <f aca="false">2.5*1000</f>
        <v>2500</v>
      </c>
      <c r="L3" s="8" t="n">
        <f aca="false">4*1000</f>
        <v>4000</v>
      </c>
      <c r="M3" s="8" t="n">
        <f aca="false">($K3+$L3)/2</f>
        <v>3250</v>
      </c>
      <c r="N3" s="8" t="s">
        <v>42</v>
      </c>
      <c r="O3" s="8" t="s">
        <v>43</v>
      </c>
      <c r="P3" s="8" t="n">
        <f aca="false">100*1000</f>
        <v>100000</v>
      </c>
      <c r="Q3" s="8" t="s">
        <v>44</v>
      </c>
      <c r="R3" s="8" t="s">
        <v>44</v>
      </c>
      <c r="S3" s="8" t="s">
        <v>42</v>
      </c>
      <c r="T3" s="8" t="s">
        <v>45</v>
      </c>
      <c r="U3" s="8" t="n">
        <v>200</v>
      </c>
      <c r="V3" s="8" t="s">
        <v>44</v>
      </c>
      <c r="W3" s="8" t="s">
        <v>44</v>
      </c>
      <c r="X3" s="8" t="s">
        <v>46</v>
      </c>
      <c r="Y3" s="8" t="s">
        <v>45</v>
      </c>
      <c r="Z3" s="8" t="n">
        <v>3.8</v>
      </c>
      <c r="AA3" s="8" t="n">
        <v>4.9</v>
      </c>
      <c r="AB3" s="8" t="n">
        <f aca="false">(Z3+AA3)/2</f>
        <v>4.35</v>
      </c>
      <c r="AC3" s="8" t="s">
        <v>47</v>
      </c>
      <c r="AD3" s="8" t="s">
        <v>48</v>
      </c>
      <c r="AE3" s="8" t="s">
        <v>49</v>
      </c>
      <c r="AG3" s="8" t="s">
        <v>50</v>
      </c>
      <c r="AJ3" s="8" t="s">
        <v>51</v>
      </c>
    </row>
    <row r="4" s="8" customFormat="true" ht="13.8" hidden="false" customHeight="false" outlineLevel="0" collapsed="false">
      <c r="A4" s="6" t="s">
        <v>52</v>
      </c>
      <c r="B4" s="7" t="s">
        <v>53</v>
      </c>
      <c r="C4" s="0" t="s">
        <v>54</v>
      </c>
      <c r="D4" s="8" t="s">
        <v>39</v>
      </c>
      <c r="F4" s="8" t="n">
        <v>27</v>
      </c>
      <c r="G4" s="8" t="n">
        <v>33</v>
      </c>
      <c r="H4" s="8" t="n">
        <f aca="false">($F4+$G4)/2</f>
        <v>30</v>
      </c>
      <c r="I4" s="8" t="s">
        <v>40</v>
      </c>
      <c r="J4" s="8" t="s">
        <v>41</v>
      </c>
      <c r="K4" s="8" t="n">
        <f aca="false">2.8*1000</f>
        <v>2800</v>
      </c>
      <c r="L4" s="8" t="n">
        <f aca="false">4.5*1000</f>
        <v>4500</v>
      </c>
      <c r="M4" s="8" t="n">
        <f aca="false">($K4+$L4)/2</f>
        <v>3650</v>
      </c>
      <c r="N4" s="8" t="s">
        <v>42</v>
      </c>
      <c r="O4" s="8" t="s">
        <v>55</v>
      </c>
      <c r="P4" s="8" t="n">
        <f aca="false">115*1000</f>
        <v>115000</v>
      </c>
      <c r="Q4" s="8" t="s">
        <v>44</v>
      </c>
      <c r="R4" s="8" t="s">
        <v>44</v>
      </c>
      <c r="S4" s="8" t="s">
        <v>42</v>
      </c>
      <c r="T4" s="8" t="s">
        <v>45</v>
      </c>
      <c r="U4" s="8" t="n">
        <v>160</v>
      </c>
      <c r="V4" s="8" t="s">
        <v>44</v>
      </c>
      <c r="W4" s="8" t="s">
        <v>44</v>
      </c>
      <c r="X4" s="8" t="s">
        <v>46</v>
      </c>
      <c r="Y4" s="8" t="s">
        <v>45</v>
      </c>
      <c r="Z4" s="8" t="n">
        <v>6.3</v>
      </c>
      <c r="AA4" s="8" t="n">
        <v>7.5</v>
      </c>
      <c r="AB4" s="8" t="n">
        <f aca="false">(Z4+AA4)/2</f>
        <v>6.9</v>
      </c>
      <c r="AC4" s="8" t="s">
        <v>47</v>
      </c>
      <c r="AD4" s="8" t="s">
        <v>56</v>
      </c>
      <c r="AE4" s="8" t="s">
        <v>49</v>
      </c>
      <c r="AG4" s="8" t="s">
        <v>50</v>
      </c>
      <c r="AJ4" s="8" t="s">
        <v>51</v>
      </c>
    </row>
    <row r="5" s="8" customFormat="true" ht="13.8" hidden="false" customHeight="false" outlineLevel="0" collapsed="false">
      <c r="A5" s="8" t="s">
        <v>57</v>
      </c>
      <c r="B5" s="8" t="s">
        <v>58</v>
      </c>
      <c r="C5" s="0" t="s">
        <v>59</v>
      </c>
      <c r="D5" s="8" t="s">
        <v>39</v>
      </c>
      <c r="F5" s="8" t="n">
        <v>27</v>
      </c>
      <c r="G5" s="8" t="n">
        <v>33</v>
      </c>
      <c r="H5" s="8" t="n">
        <f aca="false">($F5+$G5)/2</f>
        <v>30</v>
      </c>
      <c r="I5" s="8" t="s">
        <v>40</v>
      </c>
      <c r="J5" s="8" t="s">
        <v>41</v>
      </c>
      <c r="K5" s="8" t="n">
        <f aca="false">2.5*10^3</f>
        <v>2500</v>
      </c>
      <c r="L5" s="8" t="n">
        <f aca="false">4.5*10^3</f>
        <v>4500</v>
      </c>
      <c r="M5" s="8" t="n">
        <f aca="false">($K5+$L5)/2</f>
        <v>3500</v>
      </c>
      <c r="N5" s="8" t="s">
        <v>42</v>
      </c>
      <c r="O5" s="8" t="s">
        <v>60</v>
      </c>
      <c r="P5" s="8" t="n">
        <f aca="false">120*10^3</f>
        <v>120000</v>
      </c>
      <c r="Q5" s="8" t="s">
        <v>44</v>
      </c>
      <c r="R5" s="8" t="s">
        <v>44</v>
      </c>
      <c r="S5" s="8" t="s">
        <v>42</v>
      </c>
      <c r="T5" s="8" t="s">
        <v>45</v>
      </c>
      <c r="U5" s="8" t="n">
        <v>220</v>
      </c>
      <c r="V5" s="8" t="s">
        <v>44</v>
      </c>
      <c r="W5" s="8" t="s">
        <v>44</v>
      </c>
      <c r="X5" s="8" t="s">
        <v>46</v>
      </c>
      <c r="Y5" s="8" t="s">
        <v>45</v>
      </c>
      <c r="Z5" s="8" t="n">
        <v>7.8</v>
      </c>
      <c r="AA5" s="8" t="n">
        <v>10</v>
      </c>
      <c r="AB5" s="8" t="n">
        <f aca="false">(Z5+AA5)/2</f>
        <v>8.9</v>
      </c>
      <c r="AC5" s="8" t="s">
        <v>47</v>
      </c>
      <c r="AD5" s="8" t="s">
        <v>61</v>
      </c>
      <c r="AE5" s="8" t="s">
        <v>49</v>
      </c>
      <c r="AG5" s="8" t="s">
        <v>50</v>
      </c>
      <c r="AJ5" s="8" t="s">
        <v>51</v>
      </c>
    </row>
    <row r="6" s="8" customFormat="true" ht="13.8" hidden="false" customHeight="false" outlineLevel="0" collapsed="false">
      <c r="A6" s="6" t="s">
        <v>62</v>
      </c>
      <c r="B6" s="8" t="s">
        <v>63</v>
      </c>
      <c r="C6" s="0" t="s">
        <v>64</v>
      </c>
      <c r="D6" s="8" t="s">
        <v>39</v>
      </c>
      <c r="F6" s="8" t="n">
        <v>29</v>
      </c>
      <c r="G6" s="8" t="n">
        <v>35</v>
      </c>
      <c r="H6" s="8" t="n">
        <f aca="false">($F6+$G6)/2</f>
        <v>32</v>
      </c>
      <c r="I6" s="8" t="s">
        <v>40</v>
      </c>
      <c r="J6" s="8" t="s">
        <v>41</v>
      </c>
      <c r="K6" s="8" t="n">
        <f aca="false">3*10^3</f>
        <v>3000</v>
      </c>
      <c r="L6" s="8" t="n">
        <f aca="false">4.5*10^3</f>
        <v>4500</v>
      </c>
      <c r="M6" s="8" t="n">
        <f aca="false">($K6+$L6)/2</f>
        <v>3750</v>
      </c>
      <c r="N6" s="8" t="s">
        <v>42</v>
      </c>
      <c r="O6" s="8" t="s">
        <v>65</v>
      </c>
      <c r="P6" s="8" t="n">
        <f aca="false">150*10^3</f>
        <v>150000</v>
      </c>
      <c r="Q6" s="8" t="s">
        <v>44</v>
      </c>
      <c r="R6" s="8" t="s">
        <v>44</v>
      </c>
      <c r="S6" s="8" t="s">
        <v>42</v>
      </c>
      <c r="T6" s="8" t="s">
        <v>45</v>
      </c>
      <c r="U6" s="8" t="n">
        <v>200</v>
      </c>
      <c r="V6" s="8" t="s">
        <v>44</v>
      </c>
      <c r="W6" s="8" t="s">
        <v>44</v>
      </c>
      <c r="X6" s="8" t="s">
        <v>46</v>
      </c>
      <c r="Y6" s="8" t="s">
        <v>45</v>
      </c>
      <c r="Z6" s="8" t="n">
        <v>8.9</v>
      </c>
      <c r="AA6" s="8" t="n">
        <v>12.5</v>
      </c>
      <c r="AB6" s="8" t="n">
        <f aca="false">(Z6+AA6)/2</f>
        <v>10.7</v>
      </c>
      <c r="AC6" s="8" t="s">
        <v>47</v>
      </c>
      <c r="AD6" s="8" t="s">
        <v>66</v>
      </c>
      <c r="AE6" s="8" t="s">
        <v>49</v>
      </c>
      <c r="AG6" s="8" t="s">
        <v>50</v>
      </c>
      <c r="AJ6" s="8" t="s">
        <v>51</v>
      </c>
    </row>
    <row r="7" s="8" customFormat="true" ht="13.8" hidden="false" customHeight="false" outlineLevel="0" collapsed="false">
      <c r="A7" s="6" t="s">
        <v>67</v>
      </c>
      <c r="B7" s="8" t="s">
        <v>68</v>
      </c>
      <c r="C7" s="0" t="s">
        <v>69</v>
      </c>
      <c r="D7" s="8" t="s">
        <v>39</v>
      </c>
      <c r="F7" s="8" t="n">
        <v>27</v>
      </c>
      <c r="G7" s="8" t="n">
        <v>33</v>
      </c>
      <c r="H7" s="8" t="n">
        <f aca="false">($F7+$G7)/2</f>
        <v>30</v>
      </c>
      <c r="I7" s="8" t="s">
        <v>40</v>
      </c>
      <c r="J7" s="8" t="s">
        <v>41</v>
      </c>
      <c r="K7" s="8" t="n">
        <f aca="false">2*10^3</f>
        <v>2000</v>
      </c>
      <c r="L7" s="8" t="n">
        <f aca="false">4*10^3</f>
        <v>4000</v>
      </c>
      <c r="M7" s="8" t="n">
        <f aca="false">($K7+$L7)/2</f>
        <v>3000</v>
      </c>
      <c r="N7" s="8" t="s">
        <v>42</v>
      </c>
      <c r="O7" s="8" t="s">
        <v>70</v>
      </c>
      <c r="P7" s="8" t="n">
        <f aca="false">190*10^3</f>
        <v>190000</v>
      </c>
      <c r="Q7" s="8" t="s">
        <v>44</v>
      </c>
      <c r="R7" s="8" t="s">
        <v>44</v>
      </c>
      <c r="S7" s="8" t="s">
        <v>42</v>
      </c>
      <c r="T7" s="8" t="s">
        <v>45</v>
      </c>
      <c r="U7" s="8" t="n">
        <v>220</v>
      </c>
      <c r="V7" s="8" t="s">
        <v>44</v>
      </c>
      <c r="W7" s="8" t="s">
        <v>44</v>
      </c>
      <c r="X7" s="8" t="s">
        <v>46</v>
      </c>
      <c r="Y7" s="8" t="s">
        <v>45</v>
      </c>
      <c r="Z7" s="8" t="n">
        <f aca="false">55/2.54</f>
        <v>21.6535433070866</v>
      </c>
      <c r="AA7" s="8" t="n">
        <f aca="false">70/2.54</f>
        <v>27.5590551181102</v>
      </c>
      <c r="AB7" s="8" t="n">
        <f aca="false">(Z7+AA7)/2</f>
        <v>24.6062992125984</v>
      </c>
      <c r="AC7" s="8" t="s">
        <v>47</v>
      </c>
      <c r="AD7" s="8" t="s">
        <v>71</v>
      </c>
      <c r="AE7" s="8" t="s">
        <v>49</v>
      </c>
      <c r="AG7" s="8" t="s">
        <v>50</v>
      </c>
      <c r="AJ7" s="8" t="s">
        <v>51</v>
      </c>
    </row>
    <row r="8" s="8" customFormat="true" ht="13.8" hidden="false" customHeight="false" outlineLevel="0" collapsed="false">
      <c r="A8" s="6" t="s">
        <v>72</v>
      </c>
      <c r="B8" s="8" t="s">
        <v>73</v>
      </c>
      <c r="C8" s="0" t="s">
        <v>74</v>
      </c>
      <c r="D8" s="8" t="s">
        <v>39</v>
      </c>
      <c r="F8" s="8" t="n">
        <v>27</v>
      </c>
      <c r="G8" s="8" t="n">
        <v>33</v>
      </c>
      <c r="H8" s="8" t="n">
        <f aca="false">($F8+$G8)/2</f>
        <v>30</v>
      </c>
      <c r="I8" s="8" t="s">
        <v>40</v>
      </c>
      <c r="J8" s="8" t="s">
        <v>41</v>
      </c>
      <c r="K8" s="8" t="n">
        <f aca="false">2.5*10^3</f>
        <v>2500</v>
      </c>
      <c r="L8" s="8" t="n">
        <f aca="false">4.5*10^3</f>
        <v>4500</v>
      </c>
      <c r="M8" s="8" t="n">
        <f aca="false">($K8+$L8)/2</f>
        <v>3500</v>
      </c>
      <c r="N8" s="8" t="s">
        <v>42</v>
      </c>
      <c r="O8" s="8" t="s">
        <v>75</v>
      </c>
      <c r="P8" s="8" t="n">
        <f aca="false">200*10^3</f>
        <v>200000</v>
      </c>
      <c r="Q8" s="8" t="s">
        <v>44</v>
      </c>
      <c r="R8" s="8" t="s">
        <v>44</v>
      </c>
      <c r="S8" s="8" t="s">
        <v>42</v>
      </c>
      <c r="T8" s="8" t="s">
        <v>45</v>
      </c>
      <c r="U8" s="8" t="n">
        <v>250</v>
      </c>
      <c r="V8" s="8" t="s">
        <v>44</v>
      </c>
      <c r="W8" s="8" t="s">
        <v>44</v>
      </c>
      <c r="X8" s="8" t="s">
        <v>46</v>
      </c>
      <c r="Y8" s="8" t="s">
        <v>45</v>
      </c>
      <c r="Z8" s="8" t="n">
        <f aca="false">75/2.54</f>
        <v>29.5275590551181</v>
      </c>
      <c r="AA8" s="8" t="n">
        <f aca="false">90/2.54</f>
        <v>35.4330708661417</v>
      </c>
      <c r="AB8" s="8" t="n">
        <f aca="false">(Z8+AA8)/2</f>
        <v>32.4803149606299</v>
      </c>
      <c r="AC8" s="8" t="s">
        <v>47</v>
      </c>
      <c r="AD8" s="8" t="s">
        <v>76</v>
      </c>
      <c r="AE8" s="8" t="s">
        <v>49</v>
      </c>
      <c r="AG8" s="8" t="s">
        <v>50</v>
      </c>
      <c r="AJ8" s="8" t="s">
        <v>51</v>
      </c>
    </row>
    <row r="9" s="8" customFormat="true" ht="13.8" hidden="false" customHeight="false" outlineLevel="0" collapsed="false"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</row>
    <row r="10" s="8" customFormat="true" ht="13.8" hidden="false" customHeight="false" outlineLevel="0" collapsed="false"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</row>
    <row r="11" s="8" customFormat="true" ht="13.8" hidden="false" customHeight="false" outlineLevel="0" collapsed="false">
      <c r="B11" s="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</row>
    <row r="12" s="8" customFormat="true" ht="13.8" hidden="false" customHeight="false" outlineLevel="0" collapsed="false">
      <c r="B12" s="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</row>
    <row r="13" s="8" customFormat="true" ht="13.8" hidden="false" customHeight="false" outlineLevel="0" collapsed="false">
      <c r="B13" s="7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</row>
    <row r="14" s="8" customFormat="true" ht="13.8" hidden="false" customHeight="false" outlineLevel="0" collapsed="false"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</row>
    <row r="15" s="8" customFormat="true" ht="13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</row>
    <row r="16" s="8" customFormat="true" ht="13.8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</row>
    <row r="17" s="8" customFormat="true" ht="15" hidden="false" customHeight="false" outlineLevel="0" collapsed="false"/>
    <row r="18" s="8" customFormat="true" ht="15" hidden="false" customHeight="false" outlineLevel="0" collapsed="false"/>
    <row r="19" s="8" customFormat="true" ht="15" hidden="false" customHeight="false" outlineLevel="0" collapsed="false"/>
    <row r="20" s="8" customFormat="true" ht="15" hidden="false" customHeight="false" outlineLevel="0" collapsed="false"/>
    <row r="21" s="8" customFormat="true" ht="15" hidden="false" customHeight="false" outlineLevel="0" collapsed="false"/>
    <row r="22" s="8" customFormat="true" ht="15" hidden="false" customHeight="false" outlineLevel="0" collapsed="false"/>
    <row r="23" s="8" customFormat="true" ht="15" hidden="false" customHeight="false" outlineLevel="0" collapsed="false"/>
    <row r="24" s="8" customFormat="true" ht="15" hidden="false" customHeight="false" outlineLevel="0" collapsed="false"/>
    <row r="25" s="8" customFormat="true" ht="15" hidden="false" customHeight="false" outlineLevel="0" collapsed="false"/>
    <row r="26" s="8" customFormat="true" ht="15" hidden="false" customHeight="false" outlineLevel="0" collapsed="false"/>
    <row r="27" s="8" customFormat="true" ht="15" hidden="false" customHeight="false" outlineLevel="0" collapsed="false"/>
    <row r="28" s="8" customFormat="true" ht="15" hidden="false" customHeight="false" outlineLevel="0" collapsed="false"/>
    <row r="29" s="8" customFormat="true" ht="15" hidden="false" customHeight="false" outlineLevel="0" collapsed="false"/>
    <row r="30" s="8" customFormat="true" ht="15" hidden="false" customHeight="false" outlineLevel="0" collapsed="false"/>
    <row r="31" s="8" customFormat="true" ht="15" hidden="false" customHeight="false" outlineLevel="0" collapsed="false"/>
    <row r="32" s="8" customFormat="true" ht="15" hidden="false" customHeight="false" outlineLevel="0" collapsed="false"/>
    <row r="33" s="8" customFormat="true" ht="15" hidden="false" customHeight="false" outlineLevel="0" collapsed="false"/>
    <row r="34" s="8" customFormat="true" ht="15" hidden="false" customHeight="false" outlineLevel="0" collapsed="false"/>
    <row r="35" s="8" customFormat="true" ht="15" hidden="false" customHeight="false" outlineLevel="0" collapsed="false"/>
    <row r="69" customFormat="false" ht="15" hidden="false" customHeight="false" outlineLevel="0" collapsed="false">
      <c r="B69" s="9"/>
      <c r="J69" s="8"/>
      <c r="K69" s="8"/>
      <c r="O69" s="1"/>
      <c r="P69" s="4"/>
      <c r="V69" s="4"/>
    </row>
    <row r="70" customFormat="false" ht="15" hidden="false" customHeight="false" outlineLevel="0" collapsed="false">
      <c r="B70" s="9"/>
      <c r="J70" s="8"/>
      <c r="K70" s="8"/>
      <c r="O70" s="1"/>
      <c r="P70" s="4"/>
      <c r="V70" s="4"/>
    </row>
    <row r="71" customFormat="false" ht="15" hidden="false" customHeight="false" outlineLevel="0" collapsed="false">
      <c r="B71" s="9"/>
      <c r="J71" s="8"/>
      <c r="K71" s="8"/>
      <c r="O71" s="1"/>
      <c r="P71" s="4"/>
      <c r="V71" s="4"/>
    </row>
    <row r="72" customFormat="false" ht="15" hidden="false" customHeight="false" outlineLevel="0" collapsed="false">
      <c r="B72" s="9"/>
      <c r="J72" s="8"/>
      <c r="K72" s="8"/>
      <c r="O72" s="1"/>
      <c r="P72" s="4"/>
      <c r="V72" s="4"/>
    </row>
    <row r="73" customFormat="false" ht="15" hidden="false" customHeight="false" outlineLevel="0" collapsed="false">
      <c r="B73" s="9"/>
      <c r="J73" s="8"/>
      <c r="K73" s="8"/>
      <c r="O73" s="1"/>
      <c r="P73" s="4"/>
      <c r="V73" s="4"/>
    </row>
    <row r="74" customFormat="false" ht="15" hidden="false" customHeight="false" outlineLevel="0" collapsed="false">
      <c r="B74" s="9"/>
      <c r="J74" s="8"/>
      <c r="K74" s="8"/>
      <c r="O74" s="1"/>
      <c r="P74" s="4"/>
      <c r="V74" s="4"/>
    </row>
    <row r="75" customFormat="false" ht="15" hidden="false" customHeight="false" outlineLevel="0" collapsed="false">
      <c r="B75" s="9"/>
      <c r="J75" s="8"/>
      <c r="K75" s="8"/>
      <c r="O75" s="1"/>
      <c r="P75" s="4"/>
      <c r="V75" s="4"/>
    </row>
    <row r="76" customFormat="false" ht="15" hidden="false" customHeight="false" outlineLevel="0" collapsed="false">
      <c r="B76" s="9"/>
      <c r="J76" s="8"/>
      <c r="K76" s="8"/>
      <c r="O76" s="1"/>
      <c r="P76" s="4"/>
      <c r="V76" s="4"/>
    </row>
    <row r="77" customFormat="false" ht="15" hidden="false" customHeight="false" outlineLevel="0" collapsed="false">
      <c r="B77" s="9"/>
      <c r="J77" s="8"/>
      <c r="K77" s="8"/>
      <c r="O77" s="1"/>
      <c r="P77" s="4"/>
      <c r="V77" s="4"/>
    </row>
    <row r="78" customFormat="false" ht="15" hidden="false" customHeight="false" outlineLevel="0" collapsed="false">
      <c r="B78" s="9"/>
      <c r="J78" s="8"/>
      <c r="K78" s="8"/>
      <c r="O78" s="1"/>
      <c r="P78" s="4"/>
      <c r="V78" s="4"/>
    </row>
    <row r="79" customFormat="false" ht="15" hidden="false" customHeight="false" outlineLevel="0" collapsed="false">
      <c r="B79" s="9"/>
      <c r="J79" s="8"/>
      <c r="K79" s="8"/>
      <c r="O79" s="1"/>
      <c r="P79" s="4"/>
      <c r="V79" s="4"/>
    </row>
    <row r="80" customFormat="false" ht="15" hidden="false" customHeight="false" outlineLevel="0" collapsed="false">
      <c r="B80" s="9"/>
      <c r="J80" s="8"/>
      <c r="K80" s="8"/>
      <c r="O80" s="1"/>
      <c r="P80" s="4"/>
      <c r="V80" s="4"/>
    </row>
    <row r="81" customFormat="false" ht="15" hidden="false" customHeight="false" outlineLevel="0" collapsed="false">
      <c r="B81" s="9"/>
      <c r="J81" s="8"/>
      <c r="K81" s="8"/>
      <c r="O81" s="1"/>
      <c r="P81" s="4"/>
      <c r="V81" s="4"/>
    </row>
    <row r="82" customFormat="false" ht="15" hidden="false" customHeight="false" outlineLevel="0" collapsed="false">
      <c r="B82" s="9"/>
      <c r="J82" s="8"/>
      <c r="K82" s="8"/>
      <c r="O82" s="1"/>
      <c r="P82" s="4"/>
      <c r="V82" s="4"/>
    </row>
    <row r="83" customFormat="false" ht="15" hidden="false" customHeight="false" outlineLevel="0" collapsed="false">
      <c r="B83" s="9"/>
      <c r="J83" s="8"/>
      <c r="K83" s="8"/>
      <c r="O83" s="1"/>
      <c r="P83" s="4"/>
      <c r="V83" s="4"/>
    </row>
    <row r="88" customFormat="false" ht="15" hidden="false" customHeight="false" outlineLevel="0" collapsed="false">
      <c r="B88" s="9"/>
      <c r="J88" s="8"/>
      <c r="K88" s="8"/>
      <c r="O88" s="1"/>
      <c r="P88" s="4"/>
      <c r="V88" s="4"/>
      <c r="W88" s="10"/>
      <c r="X88" s="10"/>
      <c r="Y88" s="11"/>
    </row>
    <row r="89" customFormat="false" ht="15" hidden="false" customHeight="false" outlineLevel="0" collapsed="false">
      <c r="B89" s="9"/>
      <c r="J89" s="8"/>
      <c r="K89" s="8"/>
      <c r="O89" s="1"/>
      <c r="P89" s="4"/>
      <c r="V89" s="4"/>
      <c r="W89" s="10"/>
      <c r="X89" s="10"/>
      <c r="Y89" s="11"/>
    </row>
    <row r="90" customFormat="false" ht="15" hidden="false" customHeight="false" outlineLevel="0" collapsed="false">
      <c r="B90" s="9"/>
      <c r="J90" s="8"/>
      <c r="K90" s="8"/>
      <c r="O90" s="1"/>
      <c r="P90" s="4"/>
      <c r="V90" s="4"/>
      <c r="W90" s="10"/>
      <c r="X90" s="10"/>
      <c r="Y90" s="11"/>
    </row>
    <row r="91" customFormat="false" ht="15" hidden="false" customHeight="false" outlineLevel="0" collapsed="false">
      <c r="B91" s="9"/>
      <c r="J91" s="8"/>
      <c r="K91" s="8"/>
      <c r="O91" s="1"/>
      <c r="P91" s="4"/>
      <c r="V91" s="4"/>
      <c r="W91" s="10"/>
      <c r="X91" s="10"/>
      <c r="Y91" s="11"/>
    </row>
    <row r="92" customFormat="false" ht="15" hidden="false" customHeight="false" outlineLevel="0" collapsed="false">
      <c r="B92" s="9"/>
      <c r="J92" s="8"/>
      <c r="K92" s="8"/>
      <c r="O92" s="1"/>
      <c r="P92" s="4"/>
      <c r="V92" s="4"/>
      <c r="W92" s="10"/>
      <c r="X92" s="10"/>
      <c r="Y92" s="11"/>
    </row>
    <row r="135" customFormat="false" ht="15" hidden="false" customHeight="false" outlineLevel="0" collapsed="false">
      <c r="O135" s="1"/>
    </row>
    <row r="136" customFormat="false" ht="15" hidden="false" customHeight="false" outlineLevel="0" collapsed="false">
      <c r="O136" s="1"/>
    </row>
    <row r="137" customFormat="false" ht="15" hidden="false" customHeight="false" outlineLevel="0" collapsed="false">
      <c r="O137" s="1"/>
    </row>
    <row r="138" customFormat="false" ht="15" hidden="false" customHeight="false" outlineLevel="0" collapsed="false">
      <c r="O138" s="1"/>
    </row>
    <row r="139" customFormat="false" ht="15" hidden="false" customHeight="false" outlineLevel="0" collapsed="false">
      <c r="O139" s="1"/>
    </row>
    <row r="140" customFormat="false" ht="15" hidden="false" customHeight="false" outlineLevel="0" collapsed="false">
      <c r="O140" s="1"/>
    </row>
    <row r="141" customFormat="false" ht="15" hidden="false" customHeight="false" outlineLevel="0" collapsed="false">
      <c r="O141" s="1"/>
    </row>
    <row r="142" customFormat="false" ht="15" hidden="false" customHeight="false" outlineLevel="0" collapsed="false">
      <c r="O142" s="1"/>
    </row>
    <row r="143" customFormat="false" ht="15" hidden="false" customHeight="false" outlineLevel="0" collapsed="false">
      <c r="O143" s="1"/>
    </row>
    <row r="144" customFormat="false" ht="15" hidden="false" customHeight="false" outlineLevel="0" collapsed="false">
      <c r="O144" s="1"/>
    </row>
    <row r="145" customFormat="false" ht="15" hidden="false" customHeight="false" outlineLevel="0" collapsed="false">
      <c r="O145" s="1"/>
    </row>
    <row r="146" customFormat="false" ht="15" hidden="false" customHeight="false" outlineLevel="0" collapsed="false">
      <c r="O146" s="1"/>
    </row>
    <row r="147" customFormat="false" ht="15" hidden="false" customHeight="false" outlineLevel="0" collapsed="false">
      <c r="O147" s="1"/>
    </row>
    <row r="148" customFormat="false" ht="15" hidden="false" customHeight="false" outlineLevel="0" collapsed="false">
      <c r="O148" s="1"/>
    </row>
    <row r="149" customFormat="false" ht="15" hidden="false" customHeight="false" outlineLevel="0" collapsed="false">
      <c r="O149" s="1"/>
    </row>
    <row r="150" customFormat="false" ht="15" hidden="false" customHeight="false" outlineLevel="0" collapsed="false">
      <c r="O150" s="1"/>
    </row>
    <row r="151" customFormat="false" ht="15" hidden="false" customHeight="false" outlineLevel="0" collapsed="false">
      <c r="O151" s="1"/>
    </row>
    <row r="152" customFormat="false" ht="15" hidden="false" customHeight="false" outlineLevel="0" collapsed="false">
      <c r="O152" s="1"/>
    </row>
    <row r="153" customFormat="false" ht="15" hidden="false" customHeight="false" outlineLevel="0" collapsed="false">
      <c r="O153" s="1"/>
    </row>
    <row r="154" customFormat="false" ht="15" hidden="false" customHeight="false" outlineLevel="0" collapsed="false">
      <c r="O154" s="1"/>
    </row>
    <row r="155" customFormat="false" ht="15" hidden="false" customHeight="false" outlineLevel="0" collapsed="false">
      <c r="O155" s="1"/>
    </row>
    <row r="156" customFormat="false" ht="15" hidden="false" customHeight="false" outlineLevel="0" collapsed="false">
      <c r="O156" s="1"/>
    </row>
    <row r="157" customFormat="false" ht="15" hidden="false" customHeight="false" outlineLevel="0" collapsed="false">
      <c r="O157" s="1"/>
    </row>
    <row r="158" customFormat="false" ht="15" hidden="false" customHeight="false" outlineLevel="0" collapsed="false">
      <c r="O158" s="1"/>
    </row>
    <row r="159" customFormat="false" ht="15" hidden="false" customHeight="false" outlineLevel="0" collapsed="false">
      <c r="O159" s="1"/>
    </row>
    <row r="160" customFormat="false" ht="15" hidden="false" customHeight="false" outlineLevel="0" collapsed="false">
      <c r="O160" s="1"/>
    </row>
    <row r="161" customFormat="false" ht="15" hidden="false" customHeight="false" outlineLevel="0" collapsed="false">
      <c r="O161" s="1"/>
    </row>
    <row r="162" customFormat="false" ht="15" hidden="false" customHeight="false" outlineLevel="0" collapsed="false">
      <c r="O162" s="1"/>
    </row>
    <row r="163" customFormat="false" ht="15" hidden="false" customHeight="false" outlineLevel="0" collapsed="false">
      <c r="O163" s="1"/>
    </row>
    <row r="164" customFormat="false" ht="15" hidden="false" customHeight="false" outlineLevel="0" collapsed="false">
      <c r="O164" s="1"/>
    </row>
    <row r="165" customFormat="false" ht="15" hidden="false" customHeight="false" outlineLevel="0" collapsed="false">
      <c r="O165" s="1"/>
    </row>
    <row r="166" customFormat="false" ht="15" hidden="false" customHeight="false" outlineLevel="0" collapsed="false">
      <c r="O166" s="1"/>
    </row>
    <row r="167" customFormat="false" ht="15" hidden="false" customHeight="false" outlineLevel="0" collapsed="false">
      <c r="O167" s="1"/>
    </row>
    <row r="168" customFormat="false" ht="15" hidden="false" customHeight="false" outlineLevel="0" collapsed="false">
      <c r="O168" s="1"/>
    </row>
    <row r="169" customFormat="false" ht="15" hidden="false" customHeight="false" outlineLevel="0" collapsed="false">
      <c r="O169" s="1"/>
    </row>
    <row r="170" customFormat="false" ht="15" hidden="false" customHeight="false" outlineLevel="0" collapsed="false">
      <c r="O170" s="1"/>
    </row>
    <row r="171" customFormat="false" ht="15" hidden="false" customHeight="false" outlineLevel="0" collapsed="false">
      <c r="O171" s="1"/>
    </row>
    <row r="172" customFormat="false" ht="15" hidden="false" customHeight="false" outlineLevel="0" collapsed="false">
      <c r="O172" s="1"/>
    </row>
    <row r="173" customFormat="false" ht="15" hidden="false" customHeight="false" outlineLevel="0" collapsed="false">
      <c r="O173" s="1"/>
    </row>
    <row r="174" customFormat="false" ht="15" hidden="false" customHeight="false" outlineLevel="0" collapsed="false">
      <c r="O174" s="1"/>
    </row>
    <row r="175" customFormat="false" ht="15" hidden="false" customHeight="false" outlineLevel="0" collapsed="false">
      <c r="O175" s="1"/>
    </row>
    <row r="176" customFormat="false" ht="15" hidden="false" customHeight="false" outlineLevel="0" collapsed="false">
      <c r="O176" s="1"/>
    </row>
    <row r="177" customFormat="false" ht="15" hidden="false" customHeight="false" outlineLevel="0" collapsed="false">
      <c r="O177" s="1"/>
    </row>
    <row r="178" customFormat="false" ht="15" hidden="false" customHeight="false" outlineLevel="0" collapsed="false">
      <c r="O178" s="1"/>
    </row>
    <row r="179" customFormat="false" ht="15" hidden="false" customHeight="false" outlineLevel="0" collapsed="false">
      <c r="O179" s="1"/>
    </row>
    <row r="180" customFormat="false" ht="15" hidden="false" customHeight="false" outlineLevel="0" collapsed="false">
      <c r="O180" s="1"/>
    </row>
    <row r="181" customFormat="false" ht="15" hidden="false" customHeight="false" outlineLevel="0" collapsed="false">
      <c r="O181" s="1"/>
    </row>
    <row r="182" customFormat="false" ht="15" hidden="false" customHeight="false" outlineLevel="0" collapsed="false">
      <c r="O182" s="1"/>
    </row>
    <row r="183" customFormat="false" ht="15" hidden="false" customHeight="false" outlineLevel="0" collapsed="false">
      <c r="O183" s="1"/>
    </row>
    <row r="184" customFormat="false" ht="15" hidden="false" customHeight="false" outlineLevel="0" collapsed="false">
      <c r="O184" s="1"/>
    </row>
    <row r="185" customFormat="false" ht="15" hidden="false" customHeight="false" outlineLevel="0" collapsed="false">
      <c r="O185" s="1"/>
    </row>
    <row r="186" customFormat="false" ht="15" hidden="false" customHeight="false" outlineLevel="0" collapsed="false">
      <c r="O186" s="1"/>
    </row>
    <row r="187" customFormat="false" ht="15" hidden="false" customHeight="false" outlineLevel="0" collapsed="false">
      <c r="O187" s="1"/>
    </row>
    <row r="188" customFormat="false" ht="15" hidden="false" customHeight="false" outlineLevel="0" collapsed="false">
      <c r="O188" s="1"/>
    </row>
    <row r="189" customFormat="false" ht="15" hidden="false" customHeight="false" outlineLevel="0" collapsed="false">
      <c r="O189" s="1"/>
    </row>
    <row r="190" customFormat="false" ht="15" hidden="false" customHeight="false" outlineLevel="0" collapsed="false">
      <c r="O190" s="1"/>
    </row>
    <row r="191" customFormat="false" ht="15" hidden="false" customHeight="false" outlineLevel="0" collapsed="false">
      <c r="O191" s="1"/>
    </row>
    <row r="192" customFormat="false" ht="15" hidden="false" customHeight="false" outlineLevel="0" collapsed="false">
      <c r="O192" s="1"/>
    </row>
    <row r="193" customFormat="false" ht="15" hidden="false" customHeight="false" outlineLevel="0" collapsed="false">
      <c r="O193" s="1"/>
    </row>
    <row r="194" customFormat="false" ht="15" hidden="false" customHeight="false" outlineLevel="0" collapsed="false">
      <c r="O194" s="1"/>
    </row>
    <row r="195" customFormat="false" ht="15" hidden="false" customHeight="false" outlineLevel="0" collapsed="false">
      <c r="O195" s="1"/>
    </row>
    <row r="196" customFormat="false" ht="15" hidden="false" customHeight="false" outlineLevel="0" collapsed="false">
      <c r="O196" s="1"/>
    </row>
    <row r="197" customFormat="false" ht="15" hidden="false" customHeight="false" outlineLevel="0" collapsed="false">
      <c r="O197" s="1"/>
    </row>
    <row r="198" customFormat="false" ht="15" hidden="false" customHeight="false" outlineLevel="0" collapsed="false">
      <c r="O198" s="1"/>
    </row>
    <row r="199" customFormat="false" ht="15" hidden="false" customHeight="false" outlineLevel="0" collapsed="false">
      <c r="O199" s="1"/>
    </row>
    <row r="200" customFormat="false" ht="15" hidden="false" customHeight="false" outlineLevel="0" collapsed="false">
      <c r="O200" s="1"/>
    </row>
    <row r="201" customFormat="false" ht="15" hidden="false" customHeight="false" outlineLevel="0" collapsed="false">
      <c r="O201" s="1"/>
    </row>
    <row r="202" customFormat="false" ht="15" hidden="false" customHeight="false" outlineLevel="0" collapsed="false">
      <c r="O202" s="1"/>
    </row>
    <row r="203" customFormat="false" ht="15" hidden="false" customHeight="false" outlineLevel="0" collapsed="false">
      <c r="O203" s="1"/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2024-11-29T19:00:59Z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