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uck" sheetId="1" state="visible" r:id="rId2"/>
    <sheet name="Kraft" sheetId="2" state="visible" r:id="rId3"/>
    <sheet name="Weg" sheetId="3" state="visible" r:id="rId4"/>
    <sheet name="Temperatur" sheetId="4" state="visible" r:id="rId5"/>
    <sheet name="Leistung" sheetId="5" state="visible" r:id="rId6"/>
    <sheet name="Volumenstrom" sheetId="6" state="visible" r:id="rId7"/>
  </sheets>
  <definedNames>
    <definedName function="false" hidden="true" localSheetId="0" name="_xlnm._FilterDatabase" vbProcedure="false">Druck!$A$1:$AO$2</definedName>
    <definedName function="false" hidden="true" localSheetId="1" name="_xlnm._FilterDatabase" vbProcedure="false">Kraft!$A$1:$AM$2</definedName>
    <definedName function="false" hidden="true" localSheetId="4" name="_xlnm._FilterDatabase" vbProcedure="false">Leistung!$A$1:$AQ$2</definedName>
    <definedName function="false" hidden="true" localSheetId="3" name="_xlnm._FilterDatabase" vbProcedure="false">Temperatur!$A$1:$AM$2</definedName>
    <definedName function="false" hidden="true" localSheetId="5" name="_xlnm._FilterDatabase" vbProcedure="false">Volumenstrom!$A$1:$AM$2</definedName>
    <definedName function="false" hidden="true" localSheetId="2" name="_xlnm._FilterDatabase" vbProcedure="false">Weg!$A$1:$AM$2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<sst xmlns="http://schemas.openxmlformats.org/spreadsheetml/2006/main" count="1847" uniqueCount="405">
  <si>
    <t xml:space="preserve">uuid</t>
  </si>
  <si>
    <t xml:space="preserve">Ident-Nummer</t>
  </si>
  <si>
    <t xml:space="preserve">Messbereich von</t>
  </si>
  <si>
    <t xml:space="preserve">Messbereich bis</t>
  </si>
  <si>
    <t xml:space="preserve">Messbereich Einheit</t>
  </si>
  <si>
    <t xml:space="preserve">absolut/ relativ</t>
  </si>
  <si>
    <t xml:space="preserve">Ausgabebereich von</t>
  </si>
  <si>
    <t xml:space="preserve">Ausgabebereich bis</t>
  </si>
  <si>
    <t xml:space="preserve">Ausgabebereich Einheit</t>
  </si>
  <si>
    <t xml:space="preserve">Kennlinie Steigung _ Sensitivity</t>
  </si>
  <si>
    <t xml:space="preserve">Kennlinie Offset _ Bias</t>
  </si>
  <si>
    <t xml:space="preserve">Sensitivity Uncertainty</t>
  </si>
  <si>
    <t xml:space="preserve">Sensitivity Uncertainty Unit</t>
  </si>
  <si>
    <t xml:space="preserve">Sensitivity Uncertainty Comment</t>
  </si>
  <si>
    <t xml:space="preserve">Sensitivity Uncertainty Keywords</t>
  </si>
  <si>
    <t xml:space="preserve">Bias Uncertainty</t>
  </si>
  <si>
    <t xml:space="preserve">Bias Uncertainty Unit</t>
  </si>
  <si>
    <t xml:space="preserve">Bias Uncertainty Comment</t>
  </si>
  <si>
    <t xml:space="preserve">Bias Uncertainty Keywords</t>
  </si>
  <si>
    <t xml:space="preserve">Linearity Uncertainty</t>
  </si>
  <si>
    <t xml:space="preserve">Linearity Uncertainty Unit</t>
  </si>
  <si>
    <t xml:space="preserve">Linearity Uncertainty Comment</t>
  </si>
  <si>
    <t xml:space="preserve">Linearity Uncertainty Keywords</t>
  </si>
  <si>
    <t xml:space="preserve">Hysteresis Uncertainty</t>
  </si>
  <si>
    <t xml:space="preserve">Hysteresis Uncertainty Unit</t>
  </si>
  <si>
    <t xml:space="preserve">Hysteresis Uncertainty Comment</t>
  </si>
  <si>
    <t xml:space="preserve">Hysteresis Uncertainty Keywords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</si>
  <si>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</si>
  <si>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</si>
  <si>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</si>
  <si>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</si>
  <si>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</si>
  <si>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</si>
  <si>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</si>
  <si>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</si>
  <si>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</si>
  <si>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</si>
  <si>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</si>
  <si>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</si>
  <si>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</si>
  <si>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Datasheet FST-Link</t>
  </si>
  <si>
    <t xml:space="preserve">0184ebd9-988b-7bb9-aa19-1b8573bd0a50</t>
  </si>
  <si>
    <t xml:space="preserve">D001</t>
  </si>
  <si>
    <t xml:space="preserve">bar</t>
  </si>
  <si>
    <t xml:space="preserve">V</t>
  </si>
  <si>
    <t xml:space="preserve">Piezoresistiv</t>
  </si>
  <si>
    <t xml:space="preserve">Keller</t>
  </si>
  <si>
    <t xml:space="preserve">PD-23/8666.1-0.2</t>
  </si>
  <si>
    <t xml:space="preserve">1 kHz</t>
  </si>
  <si>
    <t xml:space="preserve">Rexer</t>
  </si>
  <si>
    <t xml:space="preserve">Lager Messtechnik</t>
  </si>
  <si>
    <t xml:space="preserve">S:\Rexer\02_Datenblaetter\datenblatt_080300_Keller_Drucksensor_Serie23u25_200bar.pdf</t>
  </si>
  <si>
    <t xml:space="preserve">0184ebd9-988b-7bb9-aa48-34144ed09467</t>
  </si>
  <si>
    <t xml:space="preserve">D002</t>
  </si>
  <si>
    <t xml:space="preserve">PD-23/8666-0.2</t>
  </si>
  <si>
    <t xml:space="preserve">Hydropulser Schrank</t>
  </si>
  <si>
    <t xml:space="preserve">0184ebd9-988b-7bb9-aab3-4241ffa5be84</t>
  </si>
  <si>
    <t xml:space="preserve">D003</t>
  </si>
  <si>
    <t xml:space="preserve">%MV/°C</t>
  </si>
  <si>
    <t xml:space="preserve">&lt;= typical: 0.005 %MV/°C (measurement value), maximal: 0.02 %MV/°C (reference temperature according to datasheet most probably at 25°C)</t>
  </si>
  <si>
    <t xml:space="preserve">relative_temperature_ambient;relative_mv</t>
  </si>
  <si>
    <t xml:space="preserve">bar/°C</t>
  </si>
  <si>
    <t xml:space="preserve">&lt;= typical: 0.005 %FS/°C, maximal: 0.01 %FS/°C (reference temperature according to datasheet most probably at 25°C)</t>
  </si>
  <si>
    <t xml:space="preserve">relative_temperature_ambient;absolute</t>
  </si>
  <si>
    <t xml:space="preserve">typical: &lt;= +- 0.2 %FS, maximal: &lt;= +- 0.5 %FS</t>
  </si>
  <si>
    <t xml:space="preserve">absolute</t>
  </si>
  <si>
    <t xml:space="preserve">PA-23/8465-5</t>
  </si>
  <si>
    <t xml:space="preserve">0184ebd9-988b-7bb9-aace-33be8c477d2a</t>
  </si>
  <si>
    <t xml:space="preserve">D004</t>
  </si>
  <si>
    <t xml:space="preserve">PAA-23/5bar/8465</t>
  </si>
  <si>
    <t xml:space="preserve">0184ebd9-988b-7bb9-ab3a-32835e001a30</t>
  </si>
  <si>
    <t xml:space="preserve">D05</t>
  </si>
  <si>
    <t xml:space="preserve">setra</t>
  </si>
  <si>
    <t xml:space="preserve">290E</t>
  </si>
  <si>
    <t xml:space="preserve">0184ebd9-988b-7bb9-abbd-c811ee258dd1</t>
  </si>
  <si>
    <t xml:space="preserve">D06</t>
  </si>
  <si>
    <t xml:space="preserve">PAA-23/8465.1-10</t>
  </si>
  <si>
    <t xml:space="preserve">0184ebd9-988b-7bb9-abdd-10d380488b52</t>
  </si>
  <si>
    <t xml:space="preserve">D07</t>
  </si>
  <si>
    <t xml:space="preserve">PAA-23/8465-15</t>
  </si>
  <si>
    <t xml:space="preserve">0184ebd9-988b-7bb9-ac29-7d6e80d0ceeb</t>
  </si>
  <si>
    <t xml:space="preserve">D08</t>
  </si>
  <si>
    <t xml:space="preserve">vibro-meter</t>
  </si>
  <si>
    <t xml:space="preserve">PL 205, 423-205-000-041</t>
  </si>
  <si>
    <t xml:space="preserve">0184ebd9-988b-7bb9-ac58-3d794672b694</t>
  </si>
  <si>
    <t xml:space="preserve">D09</t>
  </si>
  <si>
    <t xml:space="preserve">0184ebd9-988b-7bb9-acb9-50cd802c4b3b</t>
  </si>
  <si>
    <t xml:space="preserve">D10</t>
  </si>
  <si>
    <t xml:space="preserve">PA-23/8465-100</t>
  </si>
  <si>
    <t xml:space="preserve">0184ebd9-988b-7bb9-acf1-3eeb9f37f842</t>
  </si>
  <si>
    <t xml:space="preserve">D11</t>
  </si>
  <si>
    <t xml:space="preserve">0184ebd9-988b-7bb9-ad26-ecdae251dc50</t>
  </si>
  <si>
    <t xml:space="preserve">D12</t>
  </si>
  <si>
    <t xml:space="preserve">0184ebd9-988b-7bb9-ad69-7b110d486b63</t>
  </si>
  <si>
    <t xml:space="preserve">D13</t>
  </si>
  <si>
    <t xml:space="preserve">0184ebd9-988b-7bb9-ad96-201f9b722b5a</t>
  </si>
  <si>
    <t xml:space="preserve">D14</t>
  </si>
  <si>
    <t xml:space="preserve">PL 207, 423-207-000-041</t>
  </si>
  <si>
    <t xml:space="preserve">0184ebd9-988b-7bb9-adfa-9d9be1ca8ca9</t>
  </si>
  <si>
    <t xml:space="preserve">D15</t>
  </si>
  <si>
    <t xml:space="preserve">0184ebd9-988b-7bb9-ae37-8468fafa941a</t>
  </si>
  <si>
    <t xml:space="preserve">D16</t>
  </si>
  <si>
    <t xml:space="preserve">0184ebd9-988b-7bb9-ae4b-17bd29feb36c</t>
  </si>
  <si>
    <t xml:space="preserve">D17</t>
  </si>
  <si>
    <t xml:space="preserve">0184ebd9-988b-7bb9-aea5-aa762bbe9261</t>
  </si>
  <si>
    <t xml:space="preserve">D18</t>
  </si>
  <si>
    <t xml:space="preserve">0184ebd9-988b-7bb9-aeef-ad43c3c02f9d</t>
  </si>
  <si>
    <t xml:space="preserve">D19</t>
  </si>
  <si>
    <t xml:space="preserve">TransInstruments</t>
  </si>
  <si>
    <t xml:space="preserve">BHL-4201-00-03</t>
  </si>
  <si>
    <t xml:space="preserve">L423874</t>
  </si>
  <si>
    <t xml:space="preserve">0184ebd9-988b-7bb9-af08-d1e28e2dee91</t>
  </si>
  <si>
    <t xml:space="preserve">D20</t>
  </si>
  <si>
    <t xml:space="preserve">L423875</t>
  </si>
  <si>
    <t xml:space="preserve">0184ebd9-988b-7bb9-af6c-03ec06d354cc</t>
  </si>
  <si>
    <t xml:space="preserve">D21</t>
  </si>
  <si>
    <t xml:space="preserve">PA-25TAB/80087</t>
  </si>
  <si>
    <t xml:space="preserve">0184ebd9-988b-7bb9-afa9-4ad47c116bca</t>
  </si>
  <si>
    <t xml:space="preserve">D22</t>
  </si>
  <si>
    <t xml:space="preserve">0184ebd9-988b-7bb9-afc2-f3ecf01ec673</t>
  </si>
  <si>
    <t xml:space="preserve">D23</t>
  </si>
  <si>
    <t xml:space="preserve">0184ebd9-988b-7bb9-b035-53c4df4ceaa6</t>
  </si>
  <si>
    <t xml:space="preserve">D24</t>
  </si>
  <si>
    <t xml:space="preserve">PL 209, 423-209-000-041</t>
  </si>
  <si>
    <t xml:space="preserve">0184ebd9-988b-7bb9-b04a-915584cbd834</t>
  </si>
  <si>
    <t xml:space="preserve">D25</t>
  </si>
  <si>
    <t xml:space="preserve">DMS</t>
  </si>
  <si>
    <t xml:space="preserve">Burster</t>
  </si>
  <si>
    <t xml:space="preserve">8210-300, 210096</t>
  </si>
  <si>
    <t xml:space="preserve">0184ebd9-988b-7bb9-b0f3-1542bf8d5fed</t>
  </si>
  <si>
    <t xml:space="preserve">D26</t>
  </si>
  <si>
    <t xml:space="preserve">Hydrotechnik GmbH</t>
  </si>
  <si>
    <t xml:space="preserve">PR 22, 3903-18-33.00</t>
  </si>
  <si>
    <t xml:space="preserve">C6243S</t>
  </si>
  <si>
    <t xml:space="preserve">0184ebd9-988b-7bb9-b11d-2e53efed30f9</t>
  </si>
  <si>
    <t xml:space="preserve">D27</t>
  </si>
  <si>
    <t xml:space="preserve">S8498S</t>
  </si>
  <si>
    <t xml:space="preserve">0184ebd9-988b-7bb9-b14d-64bd3544d6b9</t>
  </si>
  <si>
    <t xml:space="preserve">D28</t>
  </si>
  <si>
    <t xml:space="preserve">PR 15, 3403-18-71.33</t>
  </si>
  <si>
    <t xml:space="preserve">0184ebd9-988b-7bb9-b196-99fb4381823b</t>
  </si>
  <si>
    <t xml:space="preserve">D29</t>
  </si>
  <si>
    <t xml:space="preserve">nicht erkennbar</t>
  </si>
  <si>
    <t xml:space="preserve">n.e.</t>
  </si>
  <si>
    <t xml:space="preserve">0184ebd9-988b-7bb9-b1f1-22eed49da9fb</t>
  </si>
  <si>
    <t xml:space="preserve">D30</t>
  </si>
  <si>
    <t xml:space="preserve">0184ebd9-988b-7bb9-b200-4f27e1e4ecea</t>
  </si>
  <si>
    <t xml:space="preserve">D31</t>
  </si>
  <si>
    <t xml:space="preserve">0184ebd9-988b-7bb9-b26a-1788b6d140c2</t>
  </si>
  <si>
    <t xml:space="preserve">D32</t>
  </si>
  <si>
    <t xml:space="preserve">0184ebd9-988b-7bb9-b297-640d452ef4ba</t>
  </si>
  <si>
    <t xml:space="preserve">D33</t>
  </si>
  <si>
    <t xml:space="preserve">0184ebd9-988b-7bb9-bcf2-d23e360009bd</t>
  </si>
  <si>
    <t xml:space="preserve">D72</t>
  </si>
  <si>
    <t xml:space="preserve">absolut</t>
  </si>
  <si>
    <t xml:space="preserve">UNKNOWN</t>
  </si>
  <si>
    <t xml:space="preserve">**Reference/relative** pressure sensor: 1 mbar or 0.05 %FS; **Absolute** pressure sensor: 0.5 mbar or 0.025 %FS (10…40 °C)</t>
  </si>
  <si>
    <t xml:space="preserve">&lt;= 0.1% FS </t>
  </si>
  <si>
    <t xml:space="preserve">PAA-33X/80794</t>
  </si>
  <si>
    <t xml:space="preserve">S:\Rexer\02_Datenblaetter\datenblatt_150900_Keller_Drucksensor_33x+35x.pdf</t>
  </si>
  <si>
    <t xml:space="preserve">0184ebd9-988b-7bb9-bd33-2f48f7a868f2</t>
  </si>
  <si>
    <t xml:space="preserve">D73</t>
  </si>
  <si>
    <t xml:space="preserve">PAA-23/8465-10</t>
  </si>
  <si>
    <t xml:space="preserve">0184ebd9-988b-7bb9-bd7a-fe02eb1e3573</t>
  </si>
  <si>
    <t xml:space="preserve">D74</t>
  </si>
  <si>
    <t xml:space="preserve">0184ebd9-988b-7bb9-bdb4-4125507431a5</t>
  </si>
  <si>
    <t xml:space="preserve">D75</t>
  </si>
  <si>
    <t xml:space="preserve">PA-23 400 bar</t>
  </si>
  <si>
    <t xml:space="preserve">0184ebd9-988b-7bb9-bddb-9e34ed0ac9d4</t>
  </si>
  <si>
    <t xml:space="preserve">D76</t>
  </si>
  <si>
    <t xml:space="preserve">PA-23/8465-300</t>
  </si>
  <si>
    <t xml:space="preserve">0184ebd9-988b-7bb9-be00-6e332aae8454</t>
  </si>
  <si>
    <t xml:space="preserve">D077</t>
  </si>
  <si>
    <t xml:space="preserve">0184ebd9-988b-7bb9-be63-cc1d93cd7036</t>
  </si>
  <si>
    <t xml:space="preserve">D078</t>
  </si>
  <si>
    <t xml:space="preserve">PA-23 400bar</t>
  </si>
  <si>
    <t xml:space="preserve">0184ebd9-988b-7bb9-beb8-93b91fedf6fd</t>
  </si>
  <si>
    <t xml:space="preserve">D079</t>
  </si>
  <si>
    <t xml:space="preserve">PAA-23/8465-5</t>
  </si>
  <si>
    <t xml:space="preserve">0184ebd9-988b-7bb9-bee8-212e29f8ffb3</t>
  </si>
  <si>
    <t xml:space="preserve">D080</t>
  </si>
  <si>
    <t xml:space="preserve">0184ebd9-988b-7bb9-bf0b-8ac992cecf10</t>
  </si>
  <si>
    <t xml:space="preserve">D081</t>
  </si>
  <si>
    <t xml:space="preserve">0184ebd9-988b-7bb9-bf54-2e5e70e4e45e</t>
  </si>
  <si>
    <t xml:space="preserve">D082</t>
  </si>
  <si>
    <t xml:space="preserve">0184ebd9-988b-7bb9-bf88-fa0059d5a748</t>
  </si>
  <si>
    <t xml:space="preserve">D083</t>
  </si>
  <si>
    <t xml:space="preserve">0184ebd9-988b-7bb9-bfd8-2298d75171a2</t>
  </si>
  <si>
    <t xml:space="preserve">D084</t>
  </si>
  <si>
    <t xml:space="preserve">PAA-33X/300bar</t>
  </si>
  <si>
    <t xml:space="preserve">0184ebd9-988b-7bba-8002-afd53c8a4f26</t>
  </si>
  <si>
    <t xml:space="preserve">D085</t>
  </si>
  <si>
    <t xml:space="preserve">0184ebd9-988b-7bba-8051-e4af841965f1</t>
  </si>
  <si>
    <t xml:space="preserve">D086</t>
  </si>
  <si>
    <t xml:space="preserve">0184ebd9-988b-7bba-8089-4ba1eecb242e</t>
  </si>
  <si>
    <t xml:space="preserve">D087</t>
  </si>
  <si>
    <t xml:space="preserve">PAA-23/8465.1-4</t>
  </si>
  <si>
    <t xml:space="preserve">0184ebd9-988b-7bba-813a-824dda198d3b</t>
  </si>
  <si>
    <t xml:space="preserve">D088</t>
  </si>
  <si>
    <t xml:space="preserve">Differenzdruck</t>
  </si>
  <si>
    <t xml:space="preserve">PD-23/8666- -10/+10</t>
  </si>
  <si>
    <t xml:space="preserve">0184ebd9-988b-7bba-815a-cd1b41f3fba6</t>
  </si>
  <si>
    <t xml:space="preserve">D089</t>
  </si>
  <si>
    <t xml:space="preserve">PD-23/8666 -20/+20</t>
  </si>
  <si>
    <t xml:space="preserve">0184ebd9-988b-7bba-81be-82f24102228f</t>
  </si>
  <si>
    <t xml:space="preserve">D090</t>
  </si>
  <si>
    <t xml:space="preserve">relativ</t>
  </si>
  <si>
    <t xml:space="preserve">Sensortechnics</t>
  </si>
  <si>
    <t xml:space="preserve">KTE56200GQ4</t>
  </si>
  <si>
    <t xml:space="preserve">0184ebd9-988b-7bba-81ff-5c01dcec45ba</t>
  </si>
  <si>
    <t xml:space="preserve">D091</t>
  </si>
  <si>
    <t xml:space="preserve">0184ebd9-988b-7bba-8203-06be5cf6bbb8</t>
  </si>
  <si>
    <t xml:space="preserve">D092</t>
  </si>
  <si>
    <t xml:space="preserve">PAA-33X/10bar</t>
  </si>
  <si>
    <t xml:space="preserve">0184ebd9-988b-7bba-8271-d7a0eacb5efd</t>
  </si>
  <si>
    <t xml:space="preserve">D093</t>
  </si>
  <si>
    <t xml:space="preserve">0184ebd9-988b-7bba-828c-2a01abd07824</t>
  </si>
  <si>
    <t xml:space="preserve">D094</t>
  </si>
  <si>
    <t xml:space="preserve">PA23/8465-200</t>
  </si>
  <si>
    <t xml:space="preserve">Hydropulser Prüfstand</t>
  </si>
  <si>
    <t xml:space="preserve">0184ebd9-988b-7bba-82f2-a3655161db0d</t>
  </si>
  <si>
    <t xml:space="preserve">D095</t>
  </si>
  <si>
    <t xml:space="preserve">0184ebd9-988b-7bba-8310-d3fc5137ddf6</t>
  </si>
  <si>
    <t xml:space="preserve">D096</t>
  </si>
  <si>
    <t xml:space="preserve">0184ebd9-988b-7bba-8365-2c49aaa69770</t>
  </si>
  <si>
    <t xml:space="preserve">D097</t>
  </si>
  <si>
    <t xml:space="preserve">PA23 200bar</t>
  </si>
  <si>
    <t xml:space="preserve">0184ebd9-988b-7bba-83a5-01cec15c9820</t>
  </si>
  <si>
    <t xml:space="preserve">D098</t>
  </si>
  <si>
    <t xml:space="preserve">0184ebd9-988b-7bba-83e4-e24d90bf1352</t>
  </si>
  <si>
    <t xml:space="preserve">D099</t>
  </si>
  <si>
    <t xml:space="preserve">535xxx</t>
  </si>
  <si>
    <t xml:space="preserve">0184ebd9-988b-7bba-8402-16963d276842</t>
  </si>
  <si>
    <t xml:space="preserve">D100</t>
  </si>
  <si>
    <t xml:space="preserve">PAA-35X/80797</t>
  </si>
  <si>
    <t xml:space="preserve">018a0584-99c5-7e34-9386-8d7897b664e4</t>
  </si>
  <si>
    <t xml:space="preserve">D129</t>
  </si>
  <si>
    <t xml:space="preserve">&lt;0.5% FS</t>
  </si>
  <si>
    <t xml:space="preserve">&lt;0.25% FS</t>
  </si>
  <si>
    <t xml:space="preserve">WIKA</t>
  </si>
  <si>
    <t xml:space="preserve">A-10</t>
  </si>
  <si>
    <t xml:space="preserve">1A028EUETJ1</t>
  </si>
  <si>
    <t xml:space="preserve">neu</t>
  </si>
  <si>
    <t xml:space="preserve">018a058b-c08f-7c04-a5ac-eb91780ae4aa</t>
  </si>
  <si>
    <t xml:space="preserve">D130</t>
  </si>
  <si>
    <t xml:space="preserve">O-10 (C) </t>
  </si>
  <si>
    <t xml:space="preserve">110J2CXA</t>
  </si>
  <si>
    <t xml:space="preserve">018a058b-c090-7ea8-af82-344c238f1077</t>
  </si>
  <si>
    <t xml:space="preserve">D131</t>
  </si>
  <si>
    <t xml:space="preserve">1A028EU6625</t>
  </si>
  <si>
    <t xml:space="preserve">018a058b-c091-7d2e-a809-52a2e0fb9dc6</t>
  </si>
  <si>
    <t xml:space="preserve">D132</t>
  </si>
  <si>
    <t xml:space="preserve">O-10 (T) </t>
  </si>
  <si>
    <t xml:space="preserve">110J2CYM</t>
  </si>
  <si>
    <t xml:space="preserve">0184ebd9-988c-7bbb-9599-8d7f6ace9cb8</t>
  </si>
  <si>
    <t xml:space="preserve">K01</t>
  </si>
  <si>
    <t xml:space="preserve">kN</t>
  </si>
  <si>
    <t xml:space="preserve">MTS</t>
  </si>
  <si>
    <t xml:space="preserve">661.19F-01</t>
  </si>
  <si>
    <t xml:space="preserve">0184ebd9-988c-7bbb-95cd-c16f369c5d01</t>
  </si>
  <si>
    <t xml:space="preserve">K02</t>
  </si>
  <si>
    <t xml:space="preserve">HBM</t>
  </si>
  <si>
    <t xml:space="preserve">1-S9M/10KN-1</t>
  </si>
  <si>
    <t xml:space="preserve">0184ebd9-988c-7bbb-9617-8e614e5f0e4f</t>
  </si>
  <si>
    <t xml:space="preserve">K03</t>
  </si>
  <si>
    <t xml:space="preserve">661.20F-02</t>
  </si>
  <si>
    <t xml:space="preserve">0184ebd9-988c-7bbb-964d-711052667695</t>
  </si>
  <si>
    <t xml:space="preserve">K04</t>
  </si>
  <si>
    <t xml:space="preserve">1-C2/10kN</t>
  </si>
  <si>
    <t xml:space="preserve">1000/148893</t>
  </si>
  <si>
    <t xml:space="preserve">0184ebd9-988c-7bbb-96a8-78c88744acf2</t>
  </si>
  <si>
    <t xml:space="preserve">K05</t>
  </si>
  <si>
    <t xml:space="preserve">1000/155416</t>
  </si>
  <si>
    <t xml:space="preserve">0184ebd9-988c-7bbb-96c9-73a6972fe09e</t>
  </si>
  <si>
    <t xml:space="preserve">K06</t>
  </si>
  <si>
    <t xml:space="preserve">U2A</t>
  </si>
  <si>
    <t xml:space="preserve">D29507 1t</t>
  </si>
  <si>
    <t xml:space="preserve">0184ebd9-988c-7bbb-9770-edb6ba36b617</t>
  </si>
  <si>
    <t xml:space="preserve">K07</t>
  </si>
  <si>
    <t xml:space="preserve">%/10K</t>
  </si>
  <si>
    <t xml:space="preserve">&lt;=0.015% Temperatureinfluss auf den kennwert/10K auf dne Kennwert ausserhalb des Nentemperatursbereich (-10°C bis 45°C)</t>
  </si>
  <si>
    <t xml:space="preserve">relative_temperature_ambient; relative_mv</t>
  </si>
  <si>
    <t xml:space="preserve">&lt;= 1% FS</t>
  </si>
  <si>
    <t xml:space="preserve">&lt;= 0.05 %FS</t>
  </si>
  <si>
    <t xml:space="preserve">&lt; 0.125% at 0.4 FS</t>
  </si>
  <si>
    <t xml:space="preserve">U10M/50kN</t>
  </si>
  <si>
    <t xml:space="preserve">014879S</t>
  </si>
  <si>
    <t xml:space="preserve">S:\Rexer\02_Datenblaetter\datenblatt_000000_HBM_Kraftsensor_U10M.pdf</t>
  </si>
  <si>
    <t xml:space="preserve">0184ebd9-988c-7bbb-9794-3dce416ae94d</t>
  </si>
  <si>
    <t xml:space="preserve">K08</t>
  </si>
  <si>
    <t xml:space="preserve">&lt;= 0.04% FS</t>
  </si>
  <si>
    <t xml:space="preserve">&lt; 0.1% at 0.4 FS</t>
  </si>
  <si>
    <t xml:space="preserve">U10M/25kN</t>
  </si>
  <si>
    <t xml:space="preserve">019581S</t>
  </si>
  <si>
    <t xml:space="preserve">0184ebd9-988c-7bbb-97cd-63e191335f56</t>
  </si>
  <si>
    <t xml:space="preserve">K09</t>
  </si>
  <si>
    <t xml:space="preserve">&lt;= 0.03% FS</t>
  </si>
  <si>
    <t xml:space="preserve">&lt; 0.075% at 0.4 FS</t>
  </si>
  <si>
    <t xml:space="preserve">U10M/5kN</t>
  </si>
  <si>
    <t xml:space="preserve">022726S</t>
  </si>
  <si>
    <t xml:space="preserve">0184ebd9-988c-7bbb-9802-abdb21f0289c</t>
  </si>
  <si>
    <t xml:space="preserve">K10</t>
  </si>
  <si>
    <t xml:space="preserve">Althen</t>
  </si>
  <si>
    <t xml:space="preserve">ALF300UFR0K0</t>
  </si>
  <si>
    <t xml:space="preserve">0184ebd9-988c-7bbb-9870-4fa72eb37059</t>
  </si>
  <si>
    <t xml:space="preserve">K11</t>
  </si>
  <si>
    <t xml:space="preserve">U10M/12,5kN</t>
  </si>
  <si>
    <t xml:space="preserve">016539S</t>
  </si>
  <si>
    <t xml:space="preserve">0184ebd9-988c-7bbb-90d4-1ba867e7a4fb</t>
  </si>
  <si>
    <t xml:space="preserve">W01</t>
  </si>
  <si>
    <t xml:space="preserve">mm</t>
  </si>
  <si>
    <t xml:space="preserve">Induktiv</t>
  </si>
  <si>
    <t xml:space="preserve">WayCon</t>
  </si>
  <si>
    <t xml:space="preserve">SM10-A-SA</t>
  </si>
  <si>
    <t xml:space="preserve">0184ebd9-988c-7bbb-9273-0f24db974e80</t>
  </si>
  <si>
    <t xml:space="preserve">W06</t>
  </si>
  <si>
    <t xml:space="preserve">Mechanisch</t>
  </si>
  <si>
    <t xml:space="preserve">Novotechnik</t>
  </si>
  <si>
    <t xml:space="preserve">TS-0025</t>
  </si>
  <si>
    <t xml:space="preserve">0184ebd9-988c-7bbb-92b0-b384b573414b</t>
  </si>
  <si>
    <t xml:space="preserve">W07</t>
  </si>
  <si>
    <t xml:space="preserve">0184ebd9-988c-7bbb-92ce-75543625f949</t>
  </si>
  <si>
    <t xml:space="preserve">W08</t>
  </si>
  <si>
    <t xml:space="preserve">0184ebd9-988c-7bbb-9333-9254e5ab4368</t>
  </si>
  <si>
    <t xml:space="preserve">W09</t>
  </si>
  <si>
    <t xml:space="preserve">Optisch</t>
  </si>
  <si>
    <t xml:space="preserve">RIFTEK</t>
  </si>
  <si>
    <t xml:space="preserve">RF605</t>
  </si>
  <si>
    <t xml:space="preserve">0184ebd9-988c-7bbb-9368-c512c9bb6eac</t>
  </si>
  <si>
    <t xml:space="preserve">W10</t>
  </si>
  <si>
    <t xml:space="preserve">0184ebd9-988c-7bbb-93a3-8a97bf0e7983</t>
  </si>
  <si>
    <t xml:space="preserve">W11</t>
  </si>
  <si>
    <t xml:space="preserve">LWG150</t>
  </si>
  <si>
    <t xml:space="preserve">0184ebd9-988c-7bbb-93da-aa6d26b5e1fc</t>
  </si>
  <si>
    <t xml:space="preserve">W12</t>
  </si>
  <si>
    <t xml:space="preserve">LWG225</t>
  </si>
  <si>
    <t xml:space="preserve">0185217b-73cb-750b-abbf-a76c31616b15</t>
  </si>
  <si>
    <t xml:space="preserve">W19</t>
  </si>
  <si>
    <t xml:space="preserve">%</t>
  </si>
  <si>
    <t xml:space="preserve">1%MV (of the measurement value) according to the datasheet </t>
  </si>
  <si>
    <t xml:space="preserve">relative_mv</t>
  </si>
  <si>
    <t xml:space="preserve">induktiv</t>
  </si>
  <si>
    <t xml:space="preserve">LVDT</t>
  </si>
  <si>
    <t xml:space="preserve">039-075-105</t>
  </si>
  <si>
    <t xml:space="preserve">Hydropulser</t>
  </si>
  <si>
    <t xml:space="preserve">Im Hydropulser fest verbaut</t>
  </si>
  <si>
    <t xml:space="preserve">S:\Rexer\02_Datenblaetter\datenblatt_000000_MTS_Wegsensor_LVDT.pdf</t>
  </si>
  <si>
    <t xml:space="preserve">0184ebd9-988c-7bbb-9f6d-fca5fbdfdd0a</t>
  </si>
  <si>
    <t xml:space="preserve">T01</t>
  </si>
  <si>
    <t xml:space="preserve">°C</t>
  </si>
  <si>
    <t xml:space="preserve">Pt100</t>
  </si>
  <si>
    <t xml:space="preserve">Jumo</t>
  </si>
  <si>
    <t xml:space="preserve">90.295-F74, 232137000</t>
  </si>
  <si>
    <t xml:space="preserve">0184ebd9-988c-7bbb-a2a8-661580f4461c</t>
  </si>
  <si>
    <t xml:space="preserve">T13</t>
  </si>
  <si>
    <t xml:space="preserve">°C/°C</t>
  </si>
  <si>
    <t xml:space="preserve">&lt;= 0.01%FS/°C (reference point not closer described, maybe 25°C)</t>
  </si>
  <si>
    <t xml:space="preserve">relative_temperature_ambient; absolute</t>
  </si>
  <si>
    <t xml:space="preserve">typical: &lt;= +-0.4% FS, maximal: &lt;= +-0.8% FS</t>
  </si>
  <si>
    <t xml:space="preserve">Pt1000</t>
  </si>
  <si>
    <t xml:space="preserve">Hydac</t>
  </si>
  <si>
    <t xml:space="preserve">ETS 4146-B-006-000</t>
  </si>
  <si>
    <t xml:space="preserve">617P014983</t>
  </si>
  <si>
    <t xml:space="preserve">S:\Rexer\02_Datenblaetter\datenblatt_130116_Hydac_Temperatur_Messumformer_ETS_41XX.pdf</t>
  </si>
  <si>
    <t xml:space="preserve">0184ebd9-988c-7bbb-a2c0-8ba93f63085c</t>
  </si>
  <si>
    <t xml:space="preserve">T14</t>
  </si>
  <si>
    <t xml:space="preserve">&lt;= +-0.5°C (to the reference point)</t>
  </si>
  <si>
    <t xml:space="preserve">&lt; 1% FS (depends on the single thermocouple)</t>
  </si>
  <si>
    <t xml:space="preserve">Messumformer/Thermoelement Typ K</t>
  </si>
  <si>
    <t xml:space="preserve">LKM</t>
  </si>
  <si>
    <t xml:space="preserve">K -25..150°C</t>
  </si>
  <si>
    <t xml:space="preserve">S:\Rexer\02_Datenblaetter\datenblatt_110200_LKM_Temperatur_Messumformer Thermoelement_LKM_TYP102.pdf</t>
  </si>
  <si>
    <t xml:space="preserve">0184ebd9-988c-7bbb-a319-f28d8782ed65</t>
  </si>
  <si>
    <t xml:space="preserve">T15</t>
  </si>
  <si>
    <t xml:space="preserve">K 0..100°C</t>
  </si>
  <si>
    <t xml:space="preserve">0184ebd9-988c-7bbb-a350-11bd6316decd</t>
  </si>
  <si>
    <t xml:space="preserve">T16</t>
  </si>
  <si>
    <t xml:space="preserve">0184ebd9-988c-7bbb-a38e-1797d4efe338</t>
  </si>
  <si>
    <t xml:space="preserve">T17</t>
  </si>
  <si>
    <t xml:space="preserve">827P022412</t>
  </si>
  <si>
    <t xml:space="preserve">018a058b-c08d-79ba-8e37-2a4c2bec56b5</t>
  </si>
  <si>
    <t xml:space="preserve">T22</t>
  </si>
  <si>
    <t xml:space="preserve">TYP 102</t>
  </si>
  <si>
    <t xml:space="preserve">184416 Kennnummer</t>
  </si>
  <si>
    <t xml:space="preserve">018a058b-c08e-740e-b9cc-08953e4952ab</t>
  </si>
  <si>
    <t xml:space="preserve">T23</t>
  </si>
  <si>
    <t xml:space="preserve">064f05d1-5d2d-7a6f-8000-a3da10f5a1a3</t>
  </si>
  <si>
    <t xml:space="preserve">T24</t>
  </si>
  <si>
    <t xml:space="preserve">648P016436</t>
  </si>
  <si>
    <t xml:space="preserve">Sensor Messbereich von</t>
  </si>
  <si>
    <t xml:space="preserve">Sensor Messbereich bis</t>
  </si>
  <si>
    <t xml:space="preserve">Sensor Messbereich Einheit</t>
  </si>
  <si>
    <t xml:space="preserve">Sensor Ausgabebereich von</t>
  </si>
  <si>
    <t xml:space="preserve">Sensor Ausgabebereich bis</t>
  </si>
  <si>
    <t xml:space="preserve">Sensor Ausgabebereich Einheit</t>
  </si>
  <si>
    <t xml:space="preserve">Sensor Kennlinie _ Sensitivity</t>
  </si>
  <si>
    <t xml:space="preserve">Sensor Kennlinie _ Bias</t>
  </si>
  <si>
    <t xml:space="preserve">Absolute Bias Uncertainty</t>
  </si>
  <si>
    <t xml:space="preserve">Absolute Bias Uncertainty Unit</t>
  </si>
  <si>
    <t xml:space="preserve">Absolute Bias Uncertainty Comment</t>
  </si>
  <si>
    <t xml:space="preserve">Absolute Bias Uncertainty Keywords</t>
  </si>
  <si>
    <t xml:space="preserve">Relative Bias Uncertainty</t>
  </si>
  <si>
    <t xml:space="preserve">Relative Bias Uncertainty Unit</t>
  </si>
  <si>
    <t xml:space="preserve">Relative Bias Uncertainty Comment</t>
  </si>
  <si>
    <t xml:space="preserve">Relative Bias Uncertainty Keywords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</si>
</sst>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dd/mm/yyyy"/>
    <numFmt numFmtId="167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CD5B5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FEB9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eutral" xfId="21"/>
    <cellStyle name="Excel Built-in Note" xfId="22"/>
  </cellStyles>
  <dxfs count="4">
    <dxf>
      <fill>
        <patternFill patternType="solid">
          <fgColor rgb="FFFFFF00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Content.Outlook/AppData/Local/Microsoft/S:/" TargetMode="External"/><Relationship Id="rId2" Type="http://schemas.openxmlformats.org/officeDocument/2006/relationships/hyperlink" Target="../Content.Outlook/AppData/Local/Microsoft/S:/" TargetMode="External"/><Relationship Id="rId3" Type="http://schemas.openxmlformats.org/officeDocument/2006/relationships/hyperlink" Target="../Content.Outlook/AppData/Local/Microsoft/S:/" TargetMode="External"/><Relationship Id="rId4" Type="http://schemas.openxmlformats.org/officeDocument/2006/relationships/hyperlink" Target="../Content.Outlook/AppData/Local/Microsoft/S:/" TargetMode="External"/><Relationship Id="rId5" Type="http://schemas.openxmlformats.org/officeDocument/2006/relationships/hyperlink" Target="../Content.Outlook/AppData/Local/Microsoft/S:/" TargetMode="External"/><Relationship Id="rId6" Type="http://schemas.openxmlformats.org/officeDocument/2006/relationships/hyperlink" Target="../Content.Outlook/AppData/Local/Microsoft/S:/" TargetMode="External"/><Relationship Id="rId7" Type="http://schemas.openxmlformats.org/officeDocument/2006/relationships/hyperlink" Target="../Content.Outlook/AppData/Local/Microsoft/S:/" TargetMode="External"/><Relationship Id="rId8" Type="http://schemas.openxmlformats.org/officeDocument/2006/relationships/hyperlink" Target="../Content.Outlook/AppData/Local/Microsoft/S:/" TargetMode="External"/><Relationship Id="rId9" Type="http://schemas.openxmlformats.org/officeDocument/2006/relationships/hyperlink" Target="../Content.Outlook/AppData/Local/Microsoft/S:/" TargetMode="External"/><Relationship Id="rId10" Type="http://schemas.openxmlformats.org/officeDocument/2006/relationships/hyperlink" Target="../Content.Outlook/AppData/Local/Microsoft/S:/" TargetMode="External"/><Relationship Id="rId11" Type="http://schemas.openxmlformats.org/officeDocument/2006/relationships/hyperlink" Target="../Content.Outlook/AppData/Local/Microsoft/S:/" TargetMode="External"/><Relationship Id="rId12" Type="http://schemas.openxmlformats.org/officeDocument/2006/relationships/hyperlink" Target="../Content.Outlook/AppData/Local/Microsoft/S:/" TargetMode="External"/><Relationship Id="rId13" Type="http://schemas.openxmlformats.org/officeDocument/2006/relationships/hyperlink" Target="../Content.Outlook/AppData/Local/Microsoft/S:/" TargetMode="External"/><Relationship Id="rId14" Type="http://schemas.openxmlformats.org/officeDocument/2006/relationships/hyperlink" Target="../Content.Outlook/AppData/Local/Microsoft/S:/" TargetMode="External"/><Relationship Id="rId15" Type="http://schemas.openxmlformats.org/officeDocument/2006/relationships/hyperlink" Target="../Content.Outlook/AppData/Local/Microsoft/S:/" TargetMode="External"/><Relationship Id="rId16" Type="http://schemas.openxmlformats.org/officeDocument/2006/relationships/hyperlink" Target="../Content.Outlook/AppData/Local/Microsoft/S:/" TargetMode="External"/><Relationship Id="rId17" Type="http://schemas.openxmlformats.org/officeDocument/2006/relationships/hyperlink" Target="../Content.Outlook/AppData/Local/Microsoft/S:/" TargetMode="External"/><Relationship Id="rId18" Type="http://schemas.openxmlformats.org/officeDocument/2006/relationships/hyperlink" Target="../Content.Outlook/AppData/Local/Microsoft/S:/" TargetMode="External"/><Relationship Id="rId19" Type="http://schemas.openxmlformats.org/officeDocument/2006/relationships/hyperlink" Target="../Content.Outlook/AppData/Local/Microsoft/S:/" TargetMode="External"/><Relationship Id="rId20" Type="http://schemas.openxmlformats.org/officeDocument/2006/relationships/hyperlink" Target="../Content.Outlook/AppData/Local/Microsoft/S:/" TargetMode="External"/><Relationship Id="rId21" Type="http://schemas.openxmlformats.org/officeDocument/2006/relationships/hyperlink" Target="../Content.Outlook/AppData/Local/Microsoft/S:/" TargetMode="External"/><Relationship Id="rId22" Type="http://schemas.openxmlformats.org/officeDocument/2006/relationships/hyperlink" Target="../Content.Outlook/AppData/Local/Microsoft/S:/" TargetMode="External"/><Relationship Id="rId23" Type="http://schemas.openxmlformats.org/officeDocument/2006/relationships/hyperlink" Target="../Content.Outlook/AppData/Local/Microsoft/S:/" TargetMode="External"/><Relationship Id="rId24" Type="http://schemas.openxmlformats.org/officeDocument/2006/relationships/hyperlink" Target="../Content.Outlook/AppData/Local/Microsoft/S:/" TargetMode="External"/><Relationship Id="rId25" Type="http://schemas.openxmlformats.org/officeDocument/2006/relationships/hyperlink" Target="../Content.Outlook/AppData/Local/Microsoft/S:/" TargetMode="External"/><Relationship Id="rId26" Type="http://schemas.openxmlformats.org/officeDocument/2006/relationships/hyperlink" Target="../Content.Outlook/AppData/Local/Microsoft/S:/" TargetMode="External"/><Relationship Id="rId2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20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2" topLeftCell="AF3" activePane="bottomRight" state="frozen"/>
      <selection pane="topLeft" activeCell="A1" activeCellId="0" sqref="A1"/>
      <selection pane="topRight" activeCell="AF1" activeCellId="0" sqref="AF1"/>
      <selection pane="bottomLeft" activeCell="A3" activeCellId="0" sqref="A3"/>
      <selection pane="bottomRight" activeCell="A3" activeCellId="0" sqref="A3"/>
    </sheetView>
  </sheetViews>
  <sheetFormatPr defaultColWidth="11.742187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0.42"/>
    <col collapsed="false" customWidth="true" hidden="false" outlineLevel="0" max="4" min="3" style="0" width="7.41"/>
    <col collapsed="false" customWidth="true" hidden="false" outlineLevel="0" max="5" min="5" style="0" width="10.85"/>
    <col collapsed="false" customWidth="true" hidden="false" outlineLevel="0" max="6" min="6" style="0" width="10"/>
    <col collapsed="false" customWidth="true" hidden="false" outlineLevel="0" max="7" min="7" style="0" width="13.57"/>
    <col collapsed="false" customWidth="true" hidden="false" outlineLevel="0" max="8" min="8" style="0" width="8.71"/>
    <col collapsed="false" customWidth="true" hidden="false" outlineLevel="0" max="11" min="9" style="0" width="23.01"/>
    <col collapsed="false" customWidth="true" hidden="false" outlineLevel="0" max="12" min="12" style="1" width="16.57"/>
    <col collapsed="false" customWidth="true" hidden="false" outlineLevel="0" max="13" min="13" style="0" width="17.41"/>
    <col collapsed="false" customWidth="true" hidden="false" outlineLevel="0" max="14" min="14" style="0" width="115.86"/>
    <col collapsed="false" customWidth="true" hidden="false" outlineLevel="0" max="17" min="15" style="0" width="27"/>
    <col collapsed="false" customWidth="true" hidden="false" outlineLevel="0" max="18" min="18" style="0" width="105.71"/>
    <col collapsed="false" customWidth="true" hidden="false" outlineLevel="0" max="19" min="19" style="0" width="20.57"/>
    <col collapsed="false" customWidth="true" hidden="false" outlineLevel="0" max="21" min="20" style="0" width="14.86"/>
    <col collapsed="false" customWidth="true" hidden="false" outlineLevel="0" max="22" min="22" style="0" width="39.7"/>
    <col collapsed="false" customWidth="true" hidden="false" outlineLevel="0" max="25" min="23" style="0" width="14.43"/>
    <col collapsed="false" customWidth="true" hidden="false" outlineLevel="0" max="26" min="26" style="0" width="42.57"/>
  </cols>
  <sheetData>
    <row r="1" s="5" customFormat="true" ht="1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2" t="s">
        <v>27</v>
      </c>
      <c r="AC1" s="2" t="s">
        <v>28</v>
      </c>
      <c r="AD1" s="4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 s="5" customFormat="true" ht="30.75" hidden="false" customHeight="true" outlineLevel="0" collapsed="false">
      <c r="A2" s="2"/>
      <c r="B2" s="2"/>
      <c r="C2" s="2"/>
      <c r="D2" s="2"/>
      <c r="E2" s="2"/>
      <c r="F2" s="2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2"/>
      <c r="AC2" s="2"/>
      <c r="AD2" s="4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customFormat="false" ht="13.8" hidden="false" customHeight="false" outlineLevel="0" collapsed="false">
      <c r="A3" s="0" t="s">
        <v>41</v>
      </c>
      <c r="B3" s="1" t="s">
        <v>42</v>
      </c>
      <c r="C3" s="0" t="n">
        <v>0</v>
      </c>
      <c r="D3" s="0" t="n">
        <v>0.2</v>
      </c>
      <c r="E3" s="0" t="s">
        <v>43</v>
      </c>
      <c r="G3" s="0" t="n">
        <v>0</v>
      </c>
      <c r="H3" s="0" t="n">
        <v>10</v>
      </c>
      <c r="I3" s="0" t="s">
        <v>44</v>
      </c>
      <c r="J3" s="0" t="n">
        <f aca="false">(D3-C3)/(H3-G3)</f>
        <v>0.02</v>
      </c>
      <c r="K3" s="0" t="n">
        <f aca="false">D3-(J3*H3)</f>
        <v>0</v>
      </c>
      <c r="AB3" s="0" t="s">
        <v>45</v>
      </c>
      <c r="AC3" s="0" t="s">
        <v>46</v>
      </c>
      <c r="AE3" s="0" t="s">
        <v>47</v>
      </c>
      <c r="AF3" s="1" t="n">
        <v>83714</v>
      </c>
      <c r="AG3" s="0" t="s">
        <v>48</v>
      </c>
      <c r="AH3" s="0" t="s">
        <v>49</v>
      </c>
      <c r="AI3" s="0" t="s">
        <v>50</v>
      </c>
      <c r="AO3" s="0" t="s">
        <v>51</v>
      </c>
    </row>
    <row r="4" customFormat="false" ht="13.8" hidden="false" customHeight="false" outlineLevel="0" collapsed="false">
      <c r="A4" s="0" t="s">
        <v>52</v>
      </c>
      <c r="B4" s="1" t="s">
        <v>53</v>
      </c>
      <c r="C4" s="0" t="n">
        <v>0</v>
      </c>
      <c r="D4" s="0" t="n">
        <v>0.2</v>
      </c>
      <c r="E4" s="0" t="s">
        <v>43</v>
      </c>
      <c r="G4" s="0" t="n">
        <v>0</v>
      </c>
      <c r="H4" s="0" t="n">
        <v>10</v>
      </c>
      <c r="I4" s="0" t="s">
        <v>44</v>
      </c>
      <c r="J4" s="0" t="n">
        <f aca="false">(D4-C4)/(H4-G4)</f>
        <v>0.02</v>
      </c>
      <c r="K4" s="0" t="n">
        <f aca="false">D4-(J4*H4)</f>
        <v>0</v>
      </c>
      <c r="AB4" s="0" t="s">
        <v>45</v>
      </c>
      <c r="AC4" s="0" t="s">
        <v>46</v>
      </c>
      <c r="AE4" s="0" t="s">
        <v>54</v>
      </c>
      <c r="AF4" s="1" t="n">
        <v>80876</v>
      </c>
      <c r="AG4" s="0" t="s">
        <v>48</v>
      </c>
      <c r="AH4" s="0" t="s">
        <v>49</v>
      </c>
      <c r="AI4" s="0" t="s">
        <v>55</v>
      </c>
      <c r="AO4" s="0" t="s">
        <v>51</v>
      </c>
    </row>
    <row r="5" customFormat="false" ht="13.8" hidden="false" customHeight="false" outlineLevel="0" collapsed="false">
      <c r="A5" s="0" t="s">
        <v>56</v>
      </c>
      <c r="B5" s="1" t="s">
        <v>57</v>
      </c>
      <c r="C5" s="0" t="n">
        <v>0</v>
      </c>
      <c r="D5" s="0" t="n">
        <v>5</v>
      </c>
      <c r="E5" s="0" t="s">
        <v>43</v>
      </c>
      <c r="G5" s="0" t="n">
        <v>0</v>
      </c>
      <c r="H5" s="0" t="n">
        <v>10</v>
      </c>
      <c r="I5" s="0" t="s">
        <v>44</v>
      </c>
      <c r="J5" s="0" t="n">
        <f aca="false">(D5-C5)/(H5-G5)</f>
        <v>0.5</v>
      </c>
      <c r="K5" s="0" t="n">
        <f aca="false">D5-(J5*H5)</f>
        <v>0</v>
      </c>
      <c r="L5" s="1" t="n">
        <f aca="false">0.005</f>
        <v>0.005</v>
      </c>
      <c r="M5" s="0" t="s">
        <v>58</v>
      </c>
      <c r="N5" s="0" t="s">
        <v>59</v>
      </c>
      <c r="O5" s="0" t="s">
        <v>60</v>
      </c>
      <c r="P5" s="0" t="n">
        <f aca="false">(D5-C5)*(0.005/100)</f>
        <v>0.00025</v>
      </c>
      <c r="Q5" s="0" t="s">
        <v>61</v>
      </c>
      <c r="R5" s="0" t="s">
        <v>62</v>
      </c>
      <c r="S5" s="0" t="s">
        <v>63</v>
      </c>
      <c r="T5" s="0" t="n">
        <f aca="false">(D5 - C5)*(0.2/100)</f>
        <v>0.01</v>
      </c>
      <c r="U5" s="0" t="s">
        <v>43</v>
      </c>
      <c r="V5" s="5" t="s">
        <v>64</v>
      </c>
      <c r="W5" s="5" t="s">
        <v>65</v>
      </c>
      <c r="X5" s="0" t="n">
        <f aca="false">(D5 - C5)*(0.2/100)</f>
        <v>0.01</v>
      </c>
      <c r="Y5" s="0" t="s">
        <v>43</v>
      </c>
      <c r="Z5" s="5" t="s">
        <v>64</v>
      </c>
      <c r="AA5" s="5" t="s">
        <v>65</v>
      </c>
      <c r="AB5" s="0" t="s">
        <v>45</v>
      </c>
      <c r="AC5" s="0" t="s">
        <v>46</v>
      </c>
      <c r="AE5" s="0" t="s">
        <v>66</v>
      </c>
      <c r="AF5" s="1" t="n">
        <v>74274</v>
      </c>
      <c r="AG5" s="0" t="s">
        <v>48</v>
      </c>
      <c r="AH5" s="0" t="s">
        <v>49</v>
      </c>
      <c r="AI5" s="0" t="s">
        <v>55</v>
      </c>
      <c r="AO5" s="0" t="s">
        <v>51</v>
      </c>
    </row>
    <row r="6" customFormat="false" ht="13.8" hidden="false" customHeight="false" outlineLevel="0" collapsed="false">
      <c r="A6" s="0" t="s">
        <v>67</v>
      </c>
      <c r="B6" s="1" t="s">
        <v>68</v>
      </c>
      <c r="C6" s="0" t="n">
        <v>0</v>
      </c>
      <c r="D6" s="0" t="n">
        <v>5</v>
      </c>
      <c r="E6" s="0" t="s">
        <v>43</v>
      </c>
      <c r="G6" s="0" t="n">
        <v>0</v>
      </c>
      <c r="H6" s="0" t="n">
        <v>10</v>
      </c>
      <c r="I6" s="0" t="s">
        <v>44</v>
      </c>
      <c r="J6" s="0" t="n">
        <f aca="false">(D6-C6)/(H6-G6)</f>
        <v>0.5</v>
      </c>
      <c r="K6" s="0" t="n">
        <f aca="false">D6-(J6*H6)</f>
        <v>0</v>
      </c>
      <c r="L6" s="1" t="n">
        <f aca="false">0.005</f>
        <v>0.005</v>
      </c>
      <c r="M6" s="0" t="s">
        <v>58</v>
      </c>
      <c r="N6" s="0" t="s">
        <v>59</v>
      </c>
      <c r="O6" s="0" t="s">
        <v>60</v>
      </c>
      <c r="P6" s="0" t="n">
        <f aca="false">(D6-C6)*(0.005/100)</f>
        <v>0.00025</v>
      </c>
      <c r="Q6" s="0" t="s">
        <v>61</v>
      </c>
      <c r="R6" s="0" t="s">
        <v>62</v>
      </c>
      <c r="S6" s="0" t="s">
        <v>63</v>
      </c>
      <c r="T6" s="0" t="n">
        <f aca="false">(D6 - C6)*(0.2/100)</f>
        <v>0.01</v>
      </c>
      <c r="U6" s="0" t="s">
        <v>43</v>
      </c>
      <c r="V6" s="5" t="s">
        <v>64</v>
      </c>
      <c r="W6" s="5" t="s">
        <v>65</v>
      </c>
      <c r="X6" s="0" t="n">
        <f aca="false">(D6 - C6)*(0.2/100)</f>
        <v>0.01</v>
      </c>
      <c r="Y6" s="0" t="s">
        <v>43</v>
      </c>
      <c r="Z6" s="5" t="s">
        <v>64</v>
      </c>
      <c r="AA6" s="5" t="s">
        <v>65</v>
      </c>
      <c r="AB6" s="0" t="s">
        <v>45</v>
      </c>
      <c r="AC6" s="0" t="s">
        <v>46</v>
      </c>
      <c r="AE6" s="0" t="s">
        <v>69</v>
      </c>
      <c r="AF6" s="1" t="n">
        <v>81248</v>
      </c>
      <c r="AG6" s="0" t="s">
        <v>48</v>
      </c>
      <c r="AH6" s="0" t="s">
        <v>49</v>
      </c>
      <c r="AI6" s="0" t="s">
        <v>55</v>
      </c>
      <c r="AO6" s="0" t="s">
        <v>51</v>
      </c>
    </row>
    <row r="7" customFormat="false" ht="13.8" hidden="false" customHeight="false" outlineLevel="0" collapsed="false">
      <c r="A7" s="0" t="s">
        <v>70</v>
      </c>
      <c r="B7" s="1" t="s">
        <v>71</v>
      </c>
      <c r="C7" s="0" t="n">
        <v>0</v>
      </c>
      <c r="D7" s="0" t="n">
        <v>6.9</v>
      </c>
      <c r="E7" s="0" t="s">
        <v>43</v>
      </c>
      <c r="G7" s="0" t="n">
        <v>0</v>
      </c>
      <c r="H7" s="0" t="n">
        <v>10</v>
      </c>
      <c r="I7" s="0" t="s">
        <v>44</v>
      </c>
      <c r="J7" s="0" t="n">
        <f aca="false">(D7-C7)/(H7-G7)</f>
        <v>0.69</v>
      </c>
      <c r="K7" s="0" t="n">
        <f aca="false">D7-(J7*H7)</f>
        <v>0</v>
      </c>
      <c r="AB7" s="0" t="s">
        <v>45</v>
      </c>
      <c r="AC7" s="0" t="s">
        <v>72</v>
      </c>
      <c r="AE7" s="0" t="s">
        <v>73</v>
      </c>
      <c r="AF7" s="1" t="n">
        <v>135530</v>
      </c>
      <c r="AH7" s="0" t="s">
        <v>49</v>
      </c>
      <c r="AI7" s="0" t="s">
        <v>55</v>
      </c>
    </row>
    <row r="8" customFormat="false" ht="13.8" hidden="false" customHeight="false" outlineLevel="0" collapsed="false">
      <c r="A8" s="0" t="s">
        <v>74</v>
      </c>
      <c r="B8" s="1" t="s">
        <v>75</v>
      </c>
      <c r="C8" s="0" t="n">
        <v>0</v>
      </c>
      <c r="D8" s="0" t="n">
        <v>10</v>
      </c>
      <c r="E8" s="0" t="s">
        <v>43</v>
      </c>
      <c r="G8" s="0" t="n">
        <v>0</v>
      </c>
      <c r="H8" s="0" t="n">
        <v>10</v>
      </c>
      <c r="I8" s="0" t="s">
        <v>44</v>
      </c>
      <c r="J8" s="0" t="n">
        <f aca="false">(D8-C8)/(H8-G8)</f>
        <v>1</v>
      </c>
      <c r="K8" s="0" t="n">
        <f aca="false">D8-(J8*H8)</f>
        <v>0</v>
      </c>
      <c r="L8" s="1" t="n">
        <f aca="false">0.005</f>
        <v>0.005</v>
      </c>
      <c r="M8" s="0" t="s">
        <v>58</v>
      </c>
      <c r="N8" s="0" t="s">
        <v>59</v>
      </c>
      <c r="O8" s="0" t="s">
        <v>60</v>
      </c>
      <c r="P8" s="0" t="n">
        <f aca="false">(D8-C8)*(0.005/100)</f>
        <v>0.0005</v>
      </c>
      <c r="Q8" s="0" t="s">
        <v>61</v>
      </c>
      <c r="R8" s="0" t="s">
        <v>62</v>
      </c>
      <c r="S8" s="0" t="s">
        <v>63</v>
      </c>
      <c r="T8" s="0" t="n">
        <f aca="false">(D8 - C8)*(0.2/100)</f>
        <v>0.02</v>
      </c>
      <c r="U8" s="0" t="s">
        <v>43</v>
      </c>
      <c r="V8" s="5" t="s">
        <v>64</v>
      </c>
      <c r="W8" s="5" t="s">
        <v>65</v>
      </c>
      <c r="X8" s="0" t="n">
        <f aca="false">(D8 - C8)*(0.2/100)</f>
        <v>0.02</v>
      </c>
      <c r="Y8" s="0" t="s">
        <v>43</v>
      </c>
      <c r="Z8" s="5" t="s">
        <v>64</v>
      </c>
      <c r="AA8" s="5" t="s">
        <v>65</v>
      </c>
      <c r="AB8" s="0" t="s">
        <v>45</v>
      </c>
      <c r="AC8" s="0" t="s">
        <v>46</v>
      </c>
      <c r="AE8" s="0" t="s">
        <v>76</v>
      </c>
      <c r="AF8" s="1" t="n">
        <v>22563</v>
      </c>
      <c r="AG8" s="0" t="s">
        <v>48</v>
      </c>
      <c r="AH8" s="0" t="s">
        <v>49</v>
      </c>
      <c r="AI8" s="0" t="s">
        <v>50</v>
      </c>
      <c r="AO8" s="0" t="s">
        <v>51</v>
      </c>
    </row>
    <row r="9" customFormat="false" ht="13.8" hidden="false" customHeight="false" outlineLevel="0" collapsed="false">
      <c r="A9" s="0" t="s">
        <v>77</v>
      </c>
      <c r="B9" s="1" t="s">
        <v>78</v>
      </c>
      <c r="C9" s="0" t="n">
        <v>0</v>
      </c>
      <c r="D9" s="0" t="n">
        <v>15</v>
      </c>
      <c r="E9" s="0" t="s">
        <v>43</v>
      </c>
      <c r="G9" s="0" t="n">
        <v>0</v>
      </c>
      <c r="H9" s="0" t="n">
        <v>10</v>
      </c>
      <c r="I9" s="0" t="s">
        <v>44</v>
      </c>
      <c r="J9" s="0" t="n">
        <f aca="false">(D9-C9)/(H9-G9)</f>
        <v>1.5</v>
      </c>
      <c r="K9" s="0" t="n">
        <f aca="false">D9-(J9*H9)</f>
        <v>0</v>
      </c>
      <c r="L9" s="1" t="n">
        <f aca="false">0.005</f>
        <v>0.005</v>
      </c>
      <c r="M9" s="0" t="s">
        <v>58</v>
      </c>
      <c r="N9" s="0" t="s">
        <v>59</v>
      </c>
      <c r="O9" s="0" t="s">
        <v>60</v>
      </c>
      <c r="P9" s="0" t="n">
        <f aca="false">(D9-C9)*(0.005/100)</f>
        <v>0.00075</v>
      </c>
      <c r="Q9" s="0" t="s">
        <v>61</v>
      </c>
      <c r="R9" s="0" t="s">
        <v>62</v>
      </c>
      <c r="S9" s="0" t="s">
        <v>63</v>
      </c>
      <c r="T9" s="0" t="n">
        <f aca="false">(D9 - C9)*(0.2/100)</f>
        <v>0.03</v>
      </c>
      <c r="U9" s="0" t="s">
        <v>43</v>
      </c>
      <c r="V9" s="5" t="s">
        <v>64</v>
      </c>
      <c r="W9" s="5" t="s">
        <v>65</v>
      </c>
      <c r="X9" s="0" t="n">
        <f aca="false">(D9 - C9)*(0.2/100)</f>
        <v>0.03</v>
      </c>
      <c r="Y9" s="0" t="s">
        <v>43</v>
      </c>
      <c r="Z9" s="5" t="s">
        <v>64</v>
      </c>
      <c r="AA9" s="5" t="s">
        <v>65</v>
      </c>
      <c r="AB9" s="0" t="s">
        <v>45</v>
      </c>
      <c r="AC9" s="0" t="s">
        <v>46</v>
      </c>
      <c r="AE9" s="0" t="s">
        <v>79</v>
      </c>
      <c r="AF9" s="1" t="n">
        <v>5155</v>
      </c>
      <c r="AG9" s="0" t="s">
        <v>48</v>
      </c>
      <c r="AH9" s="0" t="s">
        <v>49</v>
      </c>
      <c r="AI9" s="0" t="s">
        <v>55</v>
      </c>
      <c r="AO9" s="0" t="s">
        <v>51</v>
      </c>
    </row>
    <row r="10" customFormat="false" ht="13.8" hidden="false" customHeight="false" outlineLevel="0" collapsed="false">
      <c r="A10" s="0" t="s">
        <v>80</v>
      </c>
      <c r="B10" s="1" t="s">
        <v>81</v>
      </c>
      <c r="C10" s="0" t="n">
        <v>0</v>
      </c>
      <c r="D10" s="0" t="n">
        <v>40</v>
      </c>
      <c r="E10" s="0" t="s">
        <v>43</v>
      </c>
      <c r="G10" s="0" t="n">
        <v>0</v>
      </c>
      <c r="H10" s="0" t="n">
        <v>10</v>
      </c>
      <c r="I10" s="0" t="s">
        <v>44</v>
      </c>
      <c r="J10" s="0" t="n">
        <f aca="false">(D10-C10)/(H10-G10)</f>
        <v>4</v>
      </c>
      <c r="K10" s="0" t="n">
        <f aca="false">D10-(J10*H10)</f>
        <v>0</v>
      </c>
      <c r="AB10" s="0" t="s">
        <v>45</v>
      </c>
      <c r="AC10" s="0" t="s">
        <v>82</v>
      </c>
      <c r="AE10" s="0" t="s">
        <v>83</v>
      </c>
      <c r="AF10" s="1" t="n">
        <v>135</v>
      </c>
      <c r="AH10" s="0" t="s">
        <v>49</v>
      </c>
      <c r="AI10" s="0" t="s">
        <v>55</v>
      </c>
    </row>
    <row r="11" customFormat="false" ht="13.8" hidden="false" customHeight="false" outlineLevel="0" collapsed="false">
      <c r="A11" s="0" t="s">
        <v>84</v>
      </c>
      <c r="B11" s="1" t="s">
        <v>85</v>
      </c>
      <c r="C11" s="0" t="n">
        <v>0</v>
      </c>
      <c r="D11" s="0" t="n">
        <v>40</v>
      </c>
      <c r="E11" s="0" t="s">
        <v>43</v>
      </c>
      <c r="G11" s="0" t="n">
        <v>0</v>
      </c>
      <c r="H11" s="0" t="n">
        <v>10</v>
      </c>
      <c r="I11" s="0" t="s">
        <v>44</v>
      </c>
      <c r="J11" s="0" t="n">
        <f aca="false">(D11-C11)/(H11-G11)</f>
        <v>4</v>
      </c>
      <c r="K11" s="0" t="n">
        <f aca="false">D11-(J11*H11)</f>
        <v>0</v>
      </c>
      <c r="AB11" s="0" t="s">
        <v>45</v>
      </c>
      <c r="AC11" s="0" t="s">
        <v>82</v>
      </c>
      <c r="AE11" s="0" t="s">
        <v>83</v>
      </c>
      <c r="AF11" s="1" t="n">
        <v>138</v>
      </c>
      <c r="AH11" s="0" t="s">
        <v>49</v>
      </c>
      <c r="AI11" s="0" t="s">
        <v>55</v>
      </c>
    </row>
    <row r="12" customFormat="false" ht="13.8" hidden="false" customHeight="false" outlineLevel="0" collapsed="false">
      <c r="A12" s="0" t="s">
        <v>86</v>
      </c>
      <c r="B12" s="1" t="s">
        <v>87</v>
      </c>
      <c r="C12" s="0" t="n">
        <v>0</v>
      </c>
      <c r="D12" s="0" t="n">
        <v>100</v>
      </c>
      <c r="E12" s="0" t="s">
        <v>43</v>
      </c>
      <c r="G12" s="0" t="n">
        <v>0</v>
      </c>
      <c r="H12" s="0" t="n">
        <v>10</v>
      </c>
      <c r="I12" s="0" t="s">
        <v>44</v>
      </c>
      <c r="J12" s="0" t="n">
        <f aca="false">(D12-C12)/(H12-G12)</f>
        <v>10</v>
      </c>
      <c r="K12" s="0" t="n">
        <f aca="false">D12-(J12*H12)</f>
        <v>0</v>
      </c>
      <c r="L12" s="1" t="n">
        <f aca="false">0.005</f>
        <v>0.005</v>
      </c>
      <c r="M12" s="0" t="s">
        <v>58</v>
      </c>
      <c r="N12" s="0" t="s">
        <v>59</v>
      </c>
      <c r="O12" s="0" t="s">
        <v>60</v>
      </c>
      <c r="P12" s="0" t="n">
        <f aca="false">(D12-C12)*(0.005/100)</f>
        <v>0.005</v>
      </c>
      <c r="Q12" s="0" t="s">
        <v>61</v>
      </c>
      <c r="R12" s="0" t="s">
        <v>62</v>
      </c>
      <c r="S12" s="0" t="s">
        <v>63</v>
      </c>
      <c r="T12" s="0" t="n">
        <f aca="false">(D12 - C12)*(0.2/100)</f>
        <v>0.2</v>
      </c>
      <c r="U12" s="0" t="s">
        <v>43</v>
      </c>
      <c r="V12" s="5" t="s">
        <v>64</v>
      </c>
      <c r="W12" s="5" t="s">
        <v>65</v>
      </c>
      <c r="X12" s="0" t="n">
        <f aca="false">(D12 - C12)*(0.2/100)</f>
        <v>0.2</v>
      </c>
      <c r="Y12" s="0" t="s">
        <v>43</v>
      </c>
      <c r="Z12" s="5" t="s">
        <v>64</v>
      </c>
      <c r="AA12" s="5" t="s">
        <v>65</v>
      </c>
      <c r="AB12" s="0" t="s">
        <v>45</v>
      </c>
      <c r="AC12" s="0" t="s">
        <v>46</v>
      </c>
      <c r="AE12" s="0" t="s">
        <v>88</v>
      </c>
      <c r="AF12" s="1" t="n">
        <v>19175</v>
      </c>
      <c r="AG12" s="0" t="s">
        <v>48</v>
      </c>
      <c r="AH12" s="0" t="s">
        <v>49</v>
      </c>
      <c r="AI12" s="0" t="s">
        <v>55</v>
      </c>
      <c r="AO12" s="0" t="s">
        <v>51</v>
      </c>
    </row>
    <row r="13" customFormat="false" ht="13.8" hidden="false" customHeight="false" outlineLevel="0" collapsed="false">
      <c r="A13" s="0" t="s">
        <v>89</v>
      </c>
      <c r="B13" s="1" t="s">
        <v>90</v>
      </c>
      <c r="C13" s="0" t="n">
        <v>0</v>
      </c>
      <c r="D13" s="0" t="n">
        <v>100</v>
      </c>
      <c r="E13" s="0" t="s">
        <v>43</v>
      </c>
      <c r="G13" s="0" t="n">
        <v>0</v>
      </c>
      <c r="H13" s="0" t="n">
        <v>10</v>
      </c>
      <c r="I13" s="0" t="s">
        <v>44</v>
      </c>
      <c r="J13" s="0" t="n">
        <f aca="false">(D13-C13)/(H13-G13)</f>
        <v>10</v>
      </c>
      <c r="K13" s="0" t="n">
        <f aca="false">D13-(J13*H13)</f>
        <v>0</v>
      </c>
      <c r="L13" s="1" t="n">
        <f aca="false">0.005</f>
        <v>0.005</v>
      </c>
      <c r="M13" s="0" t="s">
        <v>58</v>
      </c>
      <c r="N13" s="0" t="s">
        <v>59</v>
      </c>
      <c r="O13" s="0" t="s">
        <v>60</v>
      </c>
      <c r="P13" s="0" t="n">
        <f aca="false">(D13-C13)*(0.005/100)</f>
        <v>0.005</v>
      </c>
      <c r="Q13" s="0" t="s">
        <v>61</v>
      </c>
      <c r="R13" s="0" t="s">
        <v>62</v>
      </c>
      <c r="S13" s="0" t="s">
        <v>63</v>
      </c>
      <c r="T13" s="0" t="n">
        <f aca="false">(D13 - C13)*(0.2/100)</f>
        <v>0.2</v>
      </c>
      <c r="U13" s="0" t="s">
        <v>43</v>
      </c>
      <c r="V13" s="5" t="s">
        <v>64</v>
      </c>
      <c r="W13" s="5" t="s">
        <v>65</v>
      </c>
      <c r="X13" s="0" t="n">
        <f aca="false">(D13 - C13)*(0.2/100)</f>
        <v>0.2</v>
      </c>
      <c r="Y13" s="0" t="s">
        <v>43</v>
      </c>
      <c r="Z13" s="5" t="s">
        <v>64</v>
      </c>
      <c r="AA13" s="5" t="s">
        <v>65</v>
      </c>
      <c r="AB13" s="0" t="s">
        <v>45</v>
      </c>
      <c r="AC13" s="0" t="s">
        <v>46</v>
      </c>
      <c r="AE13" s="0" t="s">
        <v>88</v>
      </c>
      <c r="AF13" s="1" t="n">
        <v>74905</v>
      </c>
      <c r="AG13" s="0" t="s">
        <v>48</v>
      </c>
      <c r="AH13" s="0" t="s">
        <v>49</v>
      </c>
      <c r="AI13" s="0" t="s">
        <v>55</v>
      </c>
      <c r="AO13" s="0" t="s">
        <v>51</v>
      </c>
    </row>
    <row r="14" customFormat="false" ht="13.8" hidden="false" customHeight="false" outlineLevel="0" collapsed="false">
      <c r="A14" s="0" t="s">
        <v>91</v>
      </c>
      <c r="B14" s="1" t="s">
        <v>92</v>
      </c>
      <c r="C14" s="0" t="n">
        <v>0</v>
      </c>
      <c r="D14" s="0" t="n">
        <v>100</v>
      </c>
      <c r="E14" s="0" t="s">
        <v>43</v>
      </c>
      <c r="G14" s="0" t="n">
        <v>0</v>
      </c>
      <c r="H14" s="0" t="n">
        <v>10</v>
      </c>
      <c r="I14" s="0" t="s">
        <v>44</v>
      </c>
      <c r="J14" s="0" t="n">
        <f aca="false">(D14-C14)/(H14-G14)</f>
        <v>10</v>
      </c>
      <c r="K14" s="0" t="n">
        <f aca="false">D14-(J14*H14)</f>
        <v>0</v>
      </c>
      <c r="L14" s="1" t="n">
        <f aca="false">0.005</f>
        <v>0.005</v>
      </c>
      <c r="M14" s="0" t="s">
        <v>58</v>
      </c>
      <c r="N14" s="0" t="s">
        <v>59</v>
      </c>
      <c r="O14" s="0" t="s">
        <v>60</v>
      </c>
      <c r="P14" s="0" t="n">
        <f aca="false">(D14-C14)*(0.005/100)</f>
        <v>0.005</v>
      </c>
      <c r="Q14" s="0" t="s">
        <v>61</v>
      </c>
      <c r="R14" s="0" t="s">
        <v>62</v>
      </c>
      <c r="S14" s="0" t="s">
        <v>63</v>
      </c>
      <c r="T14" s="0" t="n">
        <f aca="false">(D14 - C14)*(0.2/100)</f>
        <v>0.2</v>
      </c>
      <c r="U14" s="0" t="s">
        <v>43</v>
      </c>
      <c r="V14" s="5" t="s">
        <v>64</v>
      </c>
      <c r="W14" s="5" t="s">
        <v>65</v>
      </c>
      <c r="X14" s="0" t="n">
        <f aca="false">(D14 - C14)*(0.2/100)</f>
        <v>0.2</v>
      </c>
      <c r="Y14" s="0" t="s">
        <v>43</v>
      </c>
      <c r="Z14" s="5" t="s">
        <v>64</v>
      </c>
      <c r="AA14" s="5" t="s">
        <v>65</v>
      </c>
      <c r="AB14" s="0" t="s">
        <v>45</v>
      </c>
      <c r="AC14" s="0" t="s">
        <v>46</v>
      </c>
      <c r="AE14" s="0" t="s">
        <v>88</v>
      </c>
      <c r="AF14" s="1" t="n">
        <v>88622</v>
      </c>
      <c r="AG14" s="0" t="s">
        <v>48</v>
      </c>
      <c r="AH14" s="0" t="s">
        <v>49</v>
      </c>
      <c r="AI14" s="0" t="s">
        <v>55</v>
      </c>
      <c r="AO14" s="0" t="s">
        <v>51</v>
      </c>
    </row>
    <row r="15" customFormat="false" ht="13.8" hidden="false" customHeight="false" outlineLevel="0" collapsed="false">
      <c r="A15" s="0" t="s">
        <v>93</v>
      </c>
      <c r="B15" s="1" t="s">
        <v>94</v>
      </c>
      <c r="C15" s="0" t="n">
        <v>0</v>
      </c>
      <c r="D15" s="0" t="n">
        <v>100</v>
      </c>
      <c r="E15" s="0" t="s">
        <v>43</v>
      </c>
      <c r="G15" s="0" t="n">
        <v>0</v>
      </c>
      <c r="H15" s="0" t="n">
        <v>10</v>
      </c>
      <c r="I15" s="0" t="s">
        <v>44</v>
      </c>
      <c r="J15" s="0" t="n">
        <f aca="false">(D15-C15)/(H15-G15)</f>
        <v>10</v>
      </c>
      <c r="K15" s="0" t="n">
        <f aca="false">D15-(J15*H15)</f>
        <v>0</v>
      </c>
      <c r="L15" s="1" t="n">
        <f aca="false">0.005</f>
        <v>0.005</v>
      </c>
      <c r="M15" s="0" t="s">
        <v>58</v>
      </c>
      <c r="N15" s="0" t="s">
        <v>59</v>
      </c>
      <c r="O15" s="0" t="s">
        <v>60</v>
      </c>
      <c r="P15" s="0" t="n">
        <f aca="false">(D15-C15)*(0.005/100)</f>
        <v>0.005</v>
      </c>
      <c r="Q15" s="0" t="s">
        <v>61</v>
      </c>
      <c r="R15" s="0" t="s">
        <v>62</v>
      </c>
      <c r="S15" s="0" t="s">
        <v>63</v>
      </c>
      <c r="T15" s="0" t="n">
        <f aca="false">(D15 - C15)*(0.2/100)</f>
        <v>0.2</v>
      </c>
      <c r="U15" s="0" t="s">
        <v>43</v>
      </c>
      <c r="V15" s="5" t="s">
        <v>64</v>
      </c>
      <c r="W15" s="5" t="s">
        <v>65</v>
      </c>
      <c r="X15" s="0" t="n">
        <f aca="false">(D15 - C15)*(0.2/100)</f>
        <v>0.2</v>
      </c>
      <c r="Y15" s="0" t="s">
        <v>43</v>
      </c>
      <c r="Z15" s="5" t="s">
        <v>64</v>
      </c>
      <c r="AA15" s="5" t="s">
        <v>65</v>
      </c>
      <c r="AB15" s="0" t="s">
        <v>45</v>
      </c>
      <c r="AC15" s="0" t="s">
        <v>46</v>
      </c>
      <c r="AE15" s="0" t="s">
        <v>88</v>
      </c>
      <c r="AF15" s="1" t="n">
        <v>88623</v>
      </c>
      <c r="AG15" s="0" t="s">
        <v>48</v>
      </c>
      <c r="AH15" s="0" t="s">
        <v>49</v>
      </c>
      <c r="AI15" s="0" t="s">
        <v>55</v>
      </c>
      <c r="AO15" s="0" t="s">
        <v>51</v>
      </c>
    </row>
    <row r="16" customFormat="false" ht="13.8" hidden="false" customHeight="false" outlineLevel="0" collapsed="false">
      <c r="A16" s="0" t="s">
        <v>95</v>
      </c>
      <c r="B16" s="1" t="s">
        <v>96</v>
      </c>
      <c r="C16" s="0" t="n">
        <v>0</v>
      </c>
      <c r="D16" s="0" t="n">
        <v>100</v>
      </c>
      <c r="E16" s="0" t="s">
        <v>43</v>
      </c>
      <c r="G16" s="0" t="n">
        <v>0</v>
      </c>
      <c r="H16" s="0" t="n">
        <v>10</v>
      </c>
      <c r="I16" s="0" t="s">
        <v>44</v>
      </c>
      <c r="J16" s="0" t="n">
        <f aca="false">(D16-C16)/(H16-G16)</f>
        <v>10</v>
      </c>
      <c r="K16" s="0" t="n">
        <f aca="false">D16-(J16*H16)</f>
        <v>0</v>
      </c>
      <c r="AB16" s="0" t="s">
        <v>45</v>
      </c>
      <c r="AC16" s="0" t="s">
        <v>82</v>
      </c>
      <c r="AE16" s="0" t="s">
        <v>97</v>
      </c>
      <c r="AF16" s="1" t="n">
        <v>229</v>
      </c>
      <c r="AH16" s="0" t="s">
        <v>49</v>
      </c>
      <c r="AI16" s="0" t="s">
        <v>55</v>
      </c>
    </row>
    <row r="17" customFormat="false" ht="13.8" hidden="false" customHeight="false" outlineLevel="0" collapsed="false">
      <c r="A17" s="0" t="s">
        <v>98</v>
      </c>
      <c r="B17" s="1" t="s">
        <v>99</v>
      </c>
      <c r="C17" s="0" t="n">
        <v>0</v>
      </c>
      <c r="D17" s="0" t="n">
        <v>100</v>
      </c>
      <c r="E17" s="0" t="s">
        <v>43</v>
      </c>
      <c r="G17" s="0" t="n">
        <v>0</v>
      </c>
      <c r="H17" s="0" t="n">
        <v>10</v>
      </c>
      <c r="I17" s="0" t="s">
        <v>44</v>
      </c>
      <c r="J17" s="0" t="n">
        <f aca="false">(D17-C17)/(H17-G17)</f>
        <v>10</v>
      </c>
      <c r="K17" s="0" t="n">
        <f aca="false">D17-(J17*H17)</f>
        <v>0</v>
      </c>
      <c r="AB17" s="0" t="s">
        <v>45</v>
      </c>
      <c r="AC17" s="0" t="s">
        <v>82</v>
      </c>
      <c r="AE17" s="0" t="s">
        <v>97</v>
      </c>
      <c r="AF17" s="1" t="n">
        <v>231</v>
      </c>
      <c r="AH17" s="0" t="s">
        <v>49</v>
      </c>
      <c r="AI17" s="0" t="s">
        <v>55</v>
      </c>
    </row>
    <row r="18" customFormat="false" ht="13.8" hidden="false" customHeight="false" outlineLevel="0" collapsed="false">
      <c r="A18" s="0" t="s">
        <v>100</v>
      </c>
      <c r="B18" s="1" t="s">
        <v>101</v>
      </c>
      <c r="C18" s="0" t="n">
        <v>0</v>
      </c>
      <c r="D18" s="0" t="n">
        <v>100</v>
      </c>
      <c r="E18" s="0" t="s">
        <v>43</v>
      </c>
      <c r="G18" s="0" t="n">
        <v>0</v>
      </c>
      <c r="H18" s="0" t="n">
        <v>10</v>
      </c>
      <c r="I18" s="0" t="s">
        <v>44</v>
      </c>
      <c r="J18" s="0" t="n">
        <f aca="false">(D18-C18)/(H18-G18)</f>
        <v>10</v>
      </c>
      <c r="K18" s="0" t="n">
        <f aca="false">D18-(J18*H18)</f>
        <v>0</v>
      </c>
      <c r="AB18" s="0" t="s">
        <v>45</v>
      </c>
      <c r="AC18" s="0" t="s">
        <v>82</v>
      </c>
      <c r="AE18" s="0" t="s">
        <v>97</v>
      </c>
      <c r="AF18" s="1" t="n">
        <v>233</v>
      </c>
      <c r="AH18" s="0" t="s">
        <v>49</v>
      </c>
      <c r="AI18" s="0" t="s">
        <v>55</v>
      </c>
    </row>
    <row r="19" customFormat="false" ht="13.8" hidden="false" customHeight="false" outlineLevel="0" collapsed="false">
      <c r="A19" s="0" t="s">
        <v>102</v>
      </c>
      <c r="B19" s="1" t="s">
        <v>103</v>
      </c>
      <c r="C19" s="0" t="n">
        <v>0</v>
      </c>
      <c r="D19" s="0" t="n">
        <v>100</v>
      </c>
      <c r="E19" s="0" t="s">
        <v>43</v>
      </c>
      <c r="G19" s="0" t="n">
        <v>0</v>
      </c>
      <c r="H19" s="0" t="n">
        <v>10</v>
      </c>
      <c r="I19" s="0" t="s">
        <v>44</v>
      </c>
      <c r="J19" s="0" t="n">
        <f aca="false">(D19-C19)/(H19-G19)</f>
        <v>10</v>
      </c>
      <c r="K19" s="0" t="n">
        <f aca="false">D19-(J19*H19)</f>
        <v>0</v>
      </c>
      <c r="AB19" s="0" t="s">
        <v>45</v>
      </c>
      <c r="AC19" s="0" t="s">
        <v>82</v>
      </c>
      <c r="AE19" s="0" t="s">
        <v>97</v>
      </c>
      <c r="AF19" s="1" t="n">
        <v>234</v>
      </c>
      <c r="AH19" s="0" t="s">
        <v>49</v>
      </c>
      <c r="AI19" s="0" t="s">
        <v>55</v>
      </c>
    </row>
    <row r="20" customFormat="false" ht="13.8" hidden="false" customHeight="false" outlineLevel="0" collapsed="false">
      <c r="A20" s="0" t="s">
        <v>104</v>
      </c>
      <c r="B20" s="1" t="s">
        <v>105</v>
      </c>
      <c r="C20" s="0" t="n">
        <v>0</v>
      </c>
      <c r="D20" s="0" t="n">
        <v>100</v>
      </c>
      <c r="E20" s="0" t="s">
        <v>43</v>
      </c>
      <c r="G20" s="0" t="n">
        <v>0</v>
      </c>
      <c r="H20" s="0" t="n">
        <v>10</v>
      </c>
      <c r="I20" s="0" t="s">
        <v>44</v>
      </c>
      <c r="J20" s="0" t="n">
        <f aca="false">(D20-C20)/(H20-G20)</f>
        <v>10</v>
      </c>
      <c r="K20" s="0" t="n">
        <f aca="false">D20-(J20*H20)</f>
        <v>0</v>
      </c>
      <c r="AB20" s="0" t="s">
        <v>45</v>
      </c>
      <c r="AC20" s="0" t="s">
        <v>82</v>
      </c>
      <c r="AE20" s="0" t="s">
        <v>97</v>
      </c>
      <c r="AF20" s="1" t="n">
        <v>272</v>
      </c>
      <c r="AH20" s="0" t="s">
        <v>49</v>
      </c>
      <c r="AI20" s="0" t="s">
        <v>55</v>
      </c>
    </row>
    <row r="21" customFormat="false" ht="13.8" hidden="false" customHeight="false" outlineLevel="0" collapsed="false">
      <c r="A21" s="0" t="s">
        <v>106</v>
      </c>
      <c r="B21" s="1" t="s">
        <v>107</v>
      </c>
      <c r="C21" s="0" t="n">
        <v>0</v>
      </c>
      <c r="D21" s="0" t="n">
        <v>160</v>
      </c>
      <c r="E21" s="0" t="s">
        <v>43</v>
      </c>
      <c r="G21" s="0" t="n">
        <v>0</v>
      </c>
      <c r="H21" s="0" t="n">
        <v>10</v>
      </c>
      <c r="I21" s="0" t="s">
        <v>44</v>
      </c>
      <c r="J21" s="0" t="n">
        <f aca="false">(D21-C21)/(H21-G21)</f>
        <v>16</v>
      </c>
      <c r="K21" s="0" t="n">
        <f aca="false">D21-(J21*H21)</f>
        <v>0</v>
      </c>
      <c r="AB21" s="0" t="s">
        <v>45</v>
      </c>
      <c r="AC21" s="0" t="s">
        <v>108</v>
      </c>
      <c r="AE21" s="0" t="s">
        <v>109</v>
      </c>
      <c r="AF21" s="1" t="s">
        <v>110</v>
      </c>
      <c r="AH21" s="0" t="s">
        <v>49</v>
      </c>
      <c r="AI21" s="0" t="s">
        <v>55</v>
      </c>
    </row>
    <row r="22" customFormat="false" ht="13.8" hidden="false" customHeight="false" outlineLevel="0" collapsed="false">
      <c r="A22" s="0" t="s">
        <v>111</v>
      </c>
      <c r="B22" s="1" t="s">
        <v>112</v>
      </c>
      <c r="C22" s="0" t="n">
        <v>0</v>
      </c>
      <c r="D22" s="0" t="n">
        <v>160</v>
      </c>
      <c r="E22" s="0" t="s">
        <v>43</v>
      </c>
      <c r="G22" s="0" t="n">
        <v>0</v>
      </c>
      <c r="H22" s="0" t="n">
        <v>10</v>
      </c>
      <c r="I22" s="0" t="s">
        <v>44</v>
      </c>
      <c r="J22" s="0" t="n">
        <f aca="false">(D22-C22)/(H22-G22)</f>
        <v>16</v>
      </c>
      <c r="K22" s="0" t="n">
        <f aca="false">D22-(J22*H22)</f>
        <v>0</v>
      </c>
      <c r="AB22" s="0" t="s">
        <v>45</v>
      </c>
      <c r="AC22" s="0" t="s">
        <v>108</v>
      </c>
      <c r="AE22" s="0" t="s">
        <v>109</v>
      </c>
      <c r="AF22" s="1" t="s">
        <v>113</v>
      </c>
      <c r="AH22" s="0" t="s">
        <v>49</v>
      </c>
      <c r="AI22" s="0" t="s">
        <v>55</v>
      </c>
    </row>
    <row r="23" customFormat="false" ht="13.8" hidden="false" customHeight="false" outlineLevel="0" collapsed="false">
      <c r="A23" s="0" t="s">
        <v>114</v>
      </c>
      <c r="B23" s="1" t="s">
        <v>115</v>
      </c>
      <c r="C23" s="0" t="n">
        <v>0</v>
      </c>
      <c r="D23" s="0" t="n">
        <v>200</v>
      </c>
      <c r="E23" s="0" t="s">
        <v>43</v>
      </c>
      <c r="G23" s="0" t="n">
        <v>0</v>
      </c>
      <c r="H23" s="0" t="n">
        <v>10</v>
      </c>
      <c r="I23" s="0" t="s">
        <v>44</v>
      </c>
      <c r="J23" s="0" t="n">
        <f aca="false">(D23-C23)/(H23-G23)</f>
        <v>20</v>
      </c>
      <c r="K23" s="0" t="n">
        <f aca="false">D23-(J23*H23)</f>
        <v>0</v>
      </c>
      <c r="AB23" s="0" t="s">
        <v>45</v>
      </c>
      <c r="AC23" s="0" t="s">
        <v>46</v>
      </c>
      <c r="AE23" s="0" t="s">
        <v>116</v>
      </c>
      <c r="AF23" s="1" t="n">
        <v>60034</v>
      </c>
      <c r="AG23" s="0" t="s">
        <v>48</v>
      </c>
      <c r="AH23" s="0" t="s">
        <v>49</v>
      </c>
      <c r="AI23" s="0" t="s">
        <v>50</v>
      </c>
    </row>
    <row r="24" customFormat="false" ht="13.8" hidden="false" customHeight="false" outlineLevel="0" collapsed="false">
      <c r="A24" s="0" t="s">
        <v>117</v>
      </c>
      <c r="B24" s="1" t="s">
        <v>118</v>
      </c>
      <c r="C24" s="0" t="n">
        <v>0</v>
      </c>
      <c r="D24" s="0" t="n">
        <v>200</v>
      </c>
      <c r="E24" s="0" t="s">
        <v>43</v>
      </c>
      <c r="G24" s="0" t="n">
        <v>0</v>
      </c>
      <c r="H24" s="0" t="n">
        <v>10</v>
      </c>
      <c r="I24" s="0" t="s">
        <v>44</v>
      </c>
      <c r="J24" s="0" t="n">
        <f aca="false">(D24-C24)/(H24-G24)</f>
        <v>20</v>
      </c>
      <c r="K24" s="0" t="n">
        <f aca="false">D24-(J24*H24)</f>
        <v>0</v>
      </c>
      <c r="AB24" s="0" t="s">
        <v>45</v>
      </c>
      <c r="AC24" s="0" t="s">
        <v>46</v>
      </c>
      <c r="AE24" s="0" t="s">
        <v>116</v>
      </c>
      <c r="AF24" s="1" t="n">
        <v>60035</v>
      </c>
      <c r="AG24" s="0" t="s">
        <v>48</v>
      </c>
      <c r="AH24" s="0" t="s">
        <v>49</v>
      </c>
      <c r="AI24" s="0" t="s">
        <v>50</v>
      </c>
    </row>
    <row r="25" customFormat="false" ht="13.8" hidden="false" customHeight="false" outlineLevel="0" collapsed="false">
      <c r="A25" s="0" t="s">
        <v>119</v>
      </c>
      <c r="B25" s="1" t="s">
        <v>120</v>
      </c>
      <c r="C25" s="0" t="n">
        <v>0</v>
      </c>
      <c r="D25" s="0" t="n">
        <v>200</v>
      </c>
      <c r="E25" s="0" t="s">
        <v>43</v>
      </c>
      <c r="G25" s="0" t="n">
        <v>0</v>
      </c>
      <c r="H25" s="0" t="n">
        <v>10</v>
      </c>
      <c r="I25" s="0" t="s">
        <v>44</v>
      </c>
      <c r="J25" s="0" t="n">
        <f aca="false">(D25-C25)/(H25-G25)</f>
        <v>20</v>
      </c>
      <c r="K25" s="0" t="n">
        <f aca="false">D25-(J25*H25)</f>
        <v>0</v>
      </c>
      <c r="AB25" s="0" t="s">
        <v>45</v>
      </c>
      <c r="AC25" s="0" t="s">
        <v>46</v>
      </c>
      <c r="AE25" s="0" t="s">
        <v>116</v>
      </c>
      <c r="AF25" s="1" t="n">
        <v>60036</v>
      </c>
      <c r="AG25" s="0" t="s">
        <v>48</v>
      </c>
      <c r="AH25" s="0" t="s">
        <v>49</v>
      </c>
      <c r="AI25" s="0" t="s">
        <v>50</v>
      </c>
    </row>
    <row r="26" customFormat="false" ht="13.8" hidden="false" customHeight="false" outlineLevel="0" collapsed="false">
      <c r="A26" s="0" t="s">
        <v>121</v>
      </c>
      <c r="B26" s="1" t="s">
        <v>122</v>
      </c>
      <c r="C26" s="0" t="n">
        <v>0</v>
      </c>
      <c r="D26" s="0" t="n">
        <v>250</v>
      </c>
      <c r="E26" s="0" t="s">
        <v>43</v>
      </c>
      <c r="G26" s="0" t="n">
        <v>0</v>
      </c>
      <c r="H26" s="0" t="n">
        <v>10</v>
      </c>
      <c r="I26" s="0" t="s">
        <v>44</v>
      </c>
      <c r="J26" s="0" t="n">
        <f aca="false">(D26-C26)/(H26-G26)</f>
        <v>25</v>
      </c>
      <c r="K26" s="0" t="n">
        <f aca="false">D26-(J26*H26)</f>
        <v>0</v>
      </c>
      <c r="AB26" s="0" t="s">
        <v>45</v>
      </c>
      <c r="AC26" s="0" t="s">
        <v>82</v>
      </c>
      <c r="AE26" s="0" t="s">
        <v>123</v>
      </c>
      <c r="AF26" s="1" t="n">
        <v>250</v>
      </c>
      <c r="AH26" s="0" t="s">
        <v>49</v>
      </c>
      <c r="AI26" s="0" t="s">
        <v>55</v>
      </c>
    </row>
    <row r="27" customFormat="false" ht="13.8" hidden="false" customHeight="false" outlineLevel="0" collapsed="false">
      <c r="A27" s="0" t="s">
        <v>124</v>
      </c>
      <c r="B27" s="1" t="s">
        <v>125</v>
      </c>
      <c r="C27" s="0" t="n">
        <v>0</v>
      </c>
      <c r="D27" s="0" t="n">
        <v>300</v>
      </c>
      <c r="E27" s="0" t="s">
        <v>43</v>
      </c>
      <c r="G27" s="0" t="n">
        <v>0</v>
      </c>
      <c r="H27" s="0" t="n">
        <v>10</v>
      </c>
      <c r="I27" s="0" t="s">
        <v>44</v>
      </c>
      <c r="J27" s="0" t="n">
        <f aca="false">(D27-C27)/(H27-G27)</f>
        <v>30</v>
      </c>
      <c r="K27" s="0" t="n">
        <f aca="false">D27-(J27*H27)</f>
        <v>0</v>
      </c>
      <c r="AB27" s="0" t="s">
        <v>126</v>
      </c>
      <c r="AC27" s="0" t="s">
        <v>127</v>
      </c>
      <c r="AE27" s="0" t="s">
        <v>128</v>
      </c>
      <c r="AF27" s="1" t="n">
        <v>43484</v>
      </c>
      <c r="AG27" s="0" t="s">
        <v>48</v>
      </c>
      <c r="AH27" s="0" t="s">
        <v>49</v>
      </c>
      <c r="AI27" s="0" t="s">
        <v>55</v>
      </c>
    </row>
    <row r="28" customFormat="false" ht="13.8" hidden="false" customHeight="false" outlineLevel="0" collapsed="false">
      <c r="A28" s="0" t="s">
        <v>129</v>
      </c>
      <c r="B28" s="1" t="s">
        <v>130</v>
      </c>
      <c r="C28" s="0" t="n">
        <v>0</v>
      </c>
      <c r="D28" s="0" t="n">
        <v>600</v>
      </c>
      <c r="E28" s="0" t="s">
        <v>43</v>
      </c>
      <c r="G28" s="0" t="n">
        <v>0</v>
      </c>
      <c r="H28" s="0" t="n">
        <v>10</v>
      </c>
      <c r="I28" s="0" t="s">
        <v>44</v>
      </c>
      <c r="J28" s="0" t="n">
        <f aca="false">(D28-C28)/(H28-G28)</f>
        <v>60</v>
      </c>
      <c r="K28" s="0" t="n">
        <f aca="false">D28-(J28*H28)</f>
        <v>0</v>
      </c>
      <c r="AB28" s="0" t="s">
        <v>45</v>
      </c>
      <c r="AC28" s="0" t="s">
        <v>131</v>
      </c>
      <c r="AE28" s="0" t="s">
        <v>132</v>
      </c>
      <c r="AF28" s="1" t="s">
        <v>133</v>
      </c>
      <c r="AG28" s="0" t="s">
        <v>48</v>
      </c>
      <c r="AH28" s="0" t="s">
        <v>49</v>
      </c>
      <c r="AI28" s="0" t="s">
        <v>55</v>
      </c>
    </row>
    <row r="29" customFormat="false" ht="13.8" hidden="false" customHeight="false" outlineLevel="0" collapsed="false">
      <c r="A29" s="0" t="s">
        <v>134</v>
      </c>
      <c r="B29" s="1" t="s">
        <v>135</v>
      </c>
      <c r="C29" s="0" t="n">
        <v>0</v>
      </c>
      <c r="D29" s="0" t="n">
        <v>600</v>
      </c>
      <c r="E29" s="0" t="s">
        <v>43</v>
      </c>
      <c r="G29" s="0" t="n">
        <v>0</v>
      </c>
      <c r="H29" s="0" t="n">
        <v>10</v>
      </c>
      <c r="I29" s="0" t="s">
        <v>44</v>
      </c>
      <c r="J29" s="0" t="n">
        <f aca="false">(D29-C29)/(H29-G29)</f>
        <v>60</v>
      </c>
      <c r="K29" s="0" t="n">
        <f aca="false">D29-(J29*H29)</f>
        <v>0</v>
      </c>
      <c r="AB29" s="0" t="s">
        <v>45</v>
      </c>
      <c r="AC29" s="0" t="s">
        <v>131</v>
      </c>
      <c r="AE29" s="0" t="s">
        <v>132</v>
      </c>
      <c r="AF29" s="1" t="s">
        <v>136</v>
      </c>
      <c r="AG29" s="0" t="s">
        <v>48</v>
      </c>
      <c r="AH29" s="0" t="s">
        <v>49</v>
      </c>
      <c r="AI29" s="0" t="s">
        <v>55</v>
      </c>
    </row>
    <row r="30" customFormat="false" ht="13.8" hidden="false" customHeight="false" outlineLevel="0" collapsed="false">
      <c r="A30" s="0" t="s">
        <v>137</v>
      </c>
      <c r="B30" s="1" t="s">
        <v>138</v>
      </c>
      <c r="C30" s="0" t="n">
        <v>0</v>
      </c>
      <c r="D30" s="0" t="n">
        <v>600</v>
      </c>
      <c r="E30" s="0" t="s">
        <v>43</v>
      </c>
      <c r="G30" s="0" t="n">
        <v>0</v>
      </c>
      <c r="H30" s="0" t="n">
        <v>10</v>
      </c>
      <c r="I30" s="0" t="s">
        <v>44</v>
      </c>
      <c r="J30" s="0" t="n">
        <f aca="false">(D30-C30)/(H30-G30)</f>
        <v>60</v>
      </c>
      <c r="K30" s="0" t="n">
        <f aca="false">D30-(J30*H30)</f>
        <v>0</v>
      </c>
      <c r="AB30" s="0" t="s">
        <v>45</v>
      </c>
      <c r="AC30" s="0" t="s">
        <v>131</v>
      </c>
      <c r="AE30" s="0" t="s">
        <v>139</v>
      </c>
      <c r="AF30" s="1" t="n">
        <v>1191</v>
      </c>
      <c r="AG30" s="0" t="s">
        <v>48</v>
      </c>
      <c r="AH30" s="0" t="s">
        <v>49</v>
      </c>
      <c r="AI30" s="0" t="s">
        <v>55</v>
      </c>
    </row>
    <row r="31" customFormat="false" ht="13.8" hidden="false" customHeight="false" outlineLevel="0" collapsed="false">
      <c r="A31" s="0" t="s">
        <v>140</v>
      </c>
      <c r="B31" s="1" t="s">
        <v>141</v>
      </c>
      <c r="C31" s="0" t="s">
        <v>142</v>
      </c>
      <c r="D31" s="0" t="s">
        <v>142</v>
      </c>
      <c r="E31" s="0" t="s">
        <v>43</v>
      </c>
      <c r="G31" s="0" t="n">
        <v>0</v>
      </c>
      <c r="H31" s="0" t="n">
        <v>10</v>
      </c>
      <c r="I31" s="0" t="s">
        <v>44</v>
      </c>
      <c r="J31" s="0" t="e">
        <f aca="false">(D31-C31)/(H31-G31)</f>
        <v>#VALUE!</v>
      </c>
      <c r="K31" s="0" t="e">
        <f aca="false">D31-(J31*H31)</f>
        <v>#VALUE!</v>
      </c>
      <c r="AB31" s="0" t="s">
        <v>126</v>
      </c>
      <c r="AC31" s="0" t="s">
        <v>127</v>
      </c>
      <c r="AE31" s="0" t="s">
        <v>143</v>
      </c>
      <c r="AF31" s="1" t="s">
        <v>143</v>
      </c>
      <c r="AH31" s="0" t="s">
        <v>49</v>
      </c>
      <c r="AI31" s="0" t="s">
        <v>55</v>
      </c>
    </row>
    <row r="32" customFormat="false" ht="13.8" hidden="false" customHeight="false" outlineLevel="0" collapsed="false">
      <c r="A32" s="0" t="s">
        <v>144</v>
      </c>
      <c r="B32" s="1" t="s">
        <v>145</v>
      </c>
      <c r="C32" s="0" t="s">
        <v>142</v>
      </c>
      <c r="D32" s="0" t="s">
        <v>142</v>
      </c>
      <c r="E32" s="0" t="s">
        <v>43</v>
      </c>
      <c r="G32" s="0" t="n">
        <v>0</v>
      </c>
      <c r="H32" s="0" t="n">
        <v>10</v>
      </c>
      <c r="I32" s="0" t="s">
        <v>44</v>
      </c>
      <c r="J32" s="0" t="e">
        <f aca="false">(D32-C32)/(H32-G32)</f>
        <v>#VALUE!</v>
      </c>
      <c r="K32" s="0" t="e">
        <f aca="false">D32-(J32*H32)</f>
        <v>#VALUE!</v>
      </c>
      <c r="AB32" s="0" t="s">
        <v>45</v>
      </c>
      <c r="AC32" s="0" t="s">
        <v>46</v>
      </c>
      <c r="AE32" s="0" t="s">
        <v>143</v>
      </c>
      <c r="AF32" s="1" t="n">
        <v>73152</v>
      </c>
      <c r="AG32" s="0" t="s">
        <v>48</v>
      </c>
      <c r="AH32" s="0" t="s">
        <v>49</v>
      </c>
      <c r="AI32" s="0" t="s">
        <v>55</v>
      </c>
    </row>
    <row r="33" customFormat="false" ht="13.8" hidden="false" customHeight="false" outlineLevel="0" collapsed="false">
      <c r="A33" s="0" t="s">
        <v>146</v>
      </c>
      <c r="B33" s="1" t="s">
        <v>147</v>
      </c>
      <c r="C33" s="0" t="s">
        <v>142</v>
      </c>
      <c r="D33" s="0" t="s">
        <v>142</v>
      </c>
      <c r="E33" s="0" t="s">
        <v>43</v>
      </c>
      <c r="G33" s="0" t="n">
        <v>0</v>
      </c>
      <c r="H33" s="0" t="n">
        <v>10</v>
      </c>
      <c r="I33" s="0" t="s">
        <v>44</v>
      </c>
      <c r="J33" s="0" t="e">
        <f aca="false">(D33-C33)/(H33-G33)</f>
        <v>#VALUE!</v>
      </c>
      <c r="K33" s="0" t="e">
        <f aca="false">D33-(J33*H33)</f>
        <v>#VALUE!</v>
      </c>
      <c r="AB33" s="0" t="s">
        <v>45</v>
      </c>
      <c r="AC33" s="0" t="s">
        <v>46</v>
      </c>
      <c r="AE33" s="0" t="s">
        <v>143</v>
      </c>
      <c r="AF33" s="1" t="n">
        <v>73153</v>
      </c>
      <c r="AG33" s="0" t="s">
        <v>48</v>
      </c>
      <c r="AH33" s="0" t="s">
        <v>49</v>
      </c>
      <c r="AI33" s="0" t="s">
        <v>55</v>
      </c>
    </row>
    <row r="34" customFormat="false" ht="13.8" hidden="false" customHeight="false" outlineLevel="0" collapsed="false">
      <c r="A34" s="0" t="s">
        <v>148</v>
      </c>
      <c r="B34" s="1" t="s">
        <v>149</v>
      </c>
      <c r="C34" s="0" t="s">
        <v>142</v>
      </c>
      <c r="D34" s="0" t="s">
        <v>142</v>
      </c>
      <c r="E34" s="0" t="s">
        <v>43</v>
      </c>
      <c r="G34" s="0" t="n">
        <v>0</v>
      </c>
      <c r="H34" s="0" t="n">
        <v>10</v>
      </c>
      <c r="I34" s="0" t="s">
        <v>44</v>
      </c>
      <c r="J34" s="0" t="e">
        <f aca="false">(D34-C34)/(H34-G34)</f>
        <v>#VALUE!</v>
      </c>
      <c r="K34" s="0" t="e">
        <f aca="false">D34-(J34*H34)</f>
        <v>#VALUE!</v>
      </c>
      <c r="AB34" s="0" t="s">
        <v>45</v>
      </c>
      <c r="AC34" s="0" t="s">
        <v>46</v>
      </c>
      <c r="AE34" s="0" t="s">
        <v>143</v>
      </c>
      <c r="AF34" s="1" t="n">
        <v>74312</v>
      </c>
      <c r="AG34" s="0" t="s">
        <v>48</v>
      </c>
      <c r="AH34" s="0" t="s">
        <v>49</v>
      </c>
      <c r="AI34" s="0" t="s">
        <v>55</v>
      </c>
    </row>
    <row r="35" customFormat="false" ht="13.8" hidden="false" customHeight="false" outlineLevel="0" collapsed="false">
      <c r="A35" s="0" t="s">
        <v>150</v>
      </c>
      <c r="B35" s="1" t="s">
        <v>151</v>
      </c>
      <c r="C35" s="0" t="s">
        <v>142</v>
      </c>
      <c r="D35" s="0" t="s">
        <v>142</v>
      </c>
      <c r="E35" s="0" t="s">
        <v>43</v>
      </c>
      <c r="G35" s="0" t="n">
        <v>0</v>
      </c>
      <c r="H35" s="0" t="n">
        <v>10</v>
      </c>
      <c r="I35" s="0" t="s">
        <v>44</v>
      </c>
      <c r="J35" s="0" t="e">
        <f aca="false">(D35-C35)/(H35-G35)</f>
        <v>#VALUE!</v>
      </c>
      <c r="K35" s="0" t="e">
        <f aca="false">D35-(J35*H35)</f>
        <v>#VALUE!</v>
      </c>
      <c r="AB35" s="0" t="s">
        <v>45</v>
      </c>
      <c r="AC35" s="0" t="s">
        <v>46</v>
      </c>
      <c r="AE35" s="0" t="s">
        <v>143</v>
      </c>
      <c r="AF35" s="1" t="n">
        <v>88660</v>
      </c>
      <c r="AG35" s="0" t="s">
        <v>48</v>
      </c>
      <c r="AH35" s="0" t="s">
        <v>49</v>
      </c>
      <c r="AI35" s="0" t="s">
        <v>55</v>
      </c>
    </row>
    <row r="36" customFormat="false" ht="13.8" hidden="false" customHeight="false" outlineLevel="0" collapsed="false">
      <c r="A36" s="0" t="s">
        <v>152</v>
      </c>
      <c r="B36" s="1" t="s">
        <v>153</v>
      </c>
      <c r="C36" s="0" t="n">
        <v>0</v>
      </c>
      <c r="D36" s="0" t="n">
        <v>3</v>
      </c>
      <c r="E36" s="0" t="s">
        <v>43</v>
      </c>
      <c r="F36" s="0" t="s">
        <v>154</v>
      </c>
      <c r="G36" s="0" t="n">
        <v>0</v>
      </c>
      <c r="H36" s="0" t="n">
        <v>10</v>
      </c>
      <c r="I36" s="0" t="s">
        <v>44</v>
      </c>
      <c r="J36" s="0" t="n">
        <f aca="false">(D36-C36)/(H36-G36)</f>
        <v>0.3</v>
      </c>
      <c r="K36" s="0" t="n">
        <f aca="false">D36-(J36*H36)</f>
        <v>0</v>
      </c>
      <c r="L36" s="1" t="s">
        <v>155</v>
      </c>
      <c r="M36" s="0" t="s">
        <v>155</v>
      </c>
      <c r="N36" s="0" t="s">
        <v>155</v>
      </c>
      <c r="O36" s="0" t="s">
        <v>155</v>
      </c>
      <c r="P36" s="0" t="n">
        <f aca="false">(0.025/100)*(D36-C36)</f>
        <v>0.00075</v>
      </c>
      <c r="Q36" s="0" t="s">
        <v>43</v>
      </c>
      <c r="R36" s="5" t="s">
        <v>156</v>
      </c>
      <c r="S36" s="0" t="s">
        <v>65</v>
      </c>
      <c r="T36" s="0" t="n">
        <f aca="false">(D36 - C36)*0.001</f>
        <v>0.003</v>
      </c>
      <c r="U36" s="0" t="s">
        <v>43</v>
      </c>
      <c r="V36" s="5" t="s">
        <v>157</v>
      </c>
      <c r="W36" s="5" t="s">
        <v>65</v>
      </c>
      <c r="X36" s="0" t="s">
        <v>155</v>
      </c>
      <c r="Y36" s="0" t="s">
        <v>155</v>
      </c>
      <c r="Z36" s="0" t="s">
        <v>155</v>
      </c>
      <c r="AA36" s="0" t="s">
        <v>155</v>
      </c>
      <c r="AB36" s="0" t="s">
        <v>45</v>
      </c>
      <c r="AC36" s="0" t="s">
        <v>46</v>
      </c>
      <c r="AE36" s="0" t="s">
        <v>158</v>
      </c>
      <c r="AF36" s="1" t="n">
        <v>148835</v>
      </c>
      <c r="AH36" s="0" t="s">
        <v>49</v>
      </c>
      <c r="AI36" s="0" t="s">
        <v>55</v>
      </c>
      <c r="AO36" s="0" t="s">
        <v>159</v>
      </c>
    </row>
    <row r="37" customFormat="false" ht="13.8" hidden="false" customHeight="false" outlineLevel="0" collapsed="false">
      <c r="A37" s="0" t="s">
        <v>160</v>
      </c>
      <c r="B37" s="1" t="s">
        <v>161</v>
      </c>
      <c r="C37" s="0" t="n">
        <v>0</v>
      </c>
      <c r="D37" s="0" t="n">
        <v>10</v>
      </c>
      <c r="E37" s="0" t="s">
        <v>43</v>
      </c>
      <c r="F37" s="0" t="s">
        <v>154</v>
      </c>
      <c r="G37" s="0" t="n">
        <v>0</v>
      </c>
      <c r="H37" s="0" t="n">
        <v>10</v>
      </c>
      <c r="I37" s="0" t="s">
        <v>44</v>
      </c>
      <c r="J37" s="0" t="n">
        <f aca="false">(D37-C37)/(H37-G37)</f>
        <v>1</v>
      </c>
      <c r="K37" s="0" t="n">
        <f aca="false">D37-(J37*H37)</f>
        <v>0</v>
      </c>
      <c r="L37" s="1" t="n">
        <f aca="false">0.005</f>
        <v>0.005</v>
      </c>
      <c r="M37" s="0" t="s">
        <v>58</v>
      </c>
      <c r="N37" s="0" t="s">
        <v>59</v>
      </c>
      <c r="O37" s="0" t="s">
        <v>60</v>
      </c>
      <c r="P37" s="0" t="n">
        <f aca="false">(D37-C37)*(0.005/100)</f>
        <v>0.0005</v>
      </c>
      <c r="Q37" s="0" t="s">
        <v>61</v>
      </c>
      <c r="R37" s="0" t="s">
        <v>62</v>
      </c>
      <c r="S37" s="0" t="s">
        <v>63</v>
      </c>
      <c r="T37" s="0" t="n">
        <f aca="false">(D37 - C37)*(0.2/100)</f>
        <v>0.02</v>
      </c>
      <c r="U37" s="0" t="s">
        <v>43</v>
      </c>
      <c r="V37" s="5" t="s">
        <v>64</v>
      </c>
      <c r="W37" s="5" t="s">
        <v>65</v>
      </c>
      <c r="X37" s="0" t="n">
        <f aca="false">(D37 - C37)*(0.2/100)</f>
        <v>0.02</v>
      </c>
      <c r="Y37" s="0" t="s">
        <v>43</v>
      </c>
      <c r="Z37" s="5" t="s">
        <v>64</v>
      </c>
      <c r="AA37" s="5" t="s">
        <v>65</v>
      </c>
      <c r="AB37" s="0" t="s">
        <v>45</v>
      </c>
      <c r="AC37" s="0" t="s">
        <v>46</v>
      </c>
      <c r="AE37" s="0" t="s">
        <v>162</v>
      </c>
      <c r="AF37" s="1" t="n">
        <v>5154</v>
      </c>
      <c r="AH37" s="0" t="s">
        <v>49</v>
      </c>
      <c r="AI37" s="0" t="s">
        <v>55</v>
      </c>
      <c r="AO37" s="0" t="s">
        <v>51</v>
      </c>
    </row>
    <row r="38" customFormat="false" ht="13.8" hidden="false" customHeight="false" outlineLevel="0" collapsed="false">
      <c r="A38" s="0" t="s">
        <v>163</v>
      </c>
      <c r="B38" s="1" t="s">
        <v>164</v>
      </c>
      <c r="C38" s="0" t="n">
        <v>0</v>
      </c>
      <c r="D38" s="0" t="n">
        <v>100</v>
      </c>
      <c r="E38" s="0" t="s">
        <v>43</v>
      </c>
      <c r="F38" s="0" t="s">
        <v>154</v>
      </c>
      <c r="G38" s="0" t="n">
        <v>0</v>
      </c>
      <c r="H38" s="0" t="n">
        <v>10</v>
      </c>
      <c r="I38" s="0" t="s">
        <v>44</v>
      </c>
      <c r="J38" s="0" t="n">
        <f aca="false">(D38-C38)/(H38-G38)</f>
        <v>10</v>
      </c>
      <c r="K38" s="0" t="n">
        <f aca="false">D38-(J38*H38)</f>
        <v>0</v>
      </c>
      <c r="L38" s="1" t="n">
        <f aca="false">0.005</f>
        <v>0.005</v>
      </c>
      <c r="M38" s="0" t="s">
        <v>58</v>
      </c>
      <c r="N38" s="0" t="s">
        <v>59</v>
      </c>
      <c r="O38" s="0" t="s">
        <v>60</v>
      </c>
      <c r="P38" s="0" t="n">
        <f aca="false">(D38-C38)*(0.005/100)</f>
        <v>0.005</v>
      </c>
      <c r="Q38" s="0" t="s">
        <v>61</v>
      </c>
      <c r="R38" s="0" t="s">
        <v>62</v>
      </c>
      <c r="S38" s="0" t="s">
        <v>63</v>
      </c>
      <c r="T38" s="0" t="n">
        <f aca="false">(D38 - C38)*(0.2/100)</f>
        <v>0.2</v>
      </c>
      <c r="U38" s="0" t="s">
        <v>43</v>
      </c>
      <c r="V38" s="5" t="s">
        <v>64</v>
      </c>
      <c r="W38" s="5" t="s">
        <v>65</v>
      </c>
      <c r="X38" s="0" t="n">
        <f aca="false">(D38 - C38)*(0.2/100)</f>
        <v>0.2</v>
      </c>
      <c r="Y38" s="0" t="s">
        <v>43</v>
      </c>
      <c r="Z38" s="5" t="s">
        <v>64</v>
      </c>
      <c r="AA38" s="5" t="s">
        <v>65</v>
      </c>
      <c r="AB38" s="0" t="s">
        <v>45</v>
      </c>
      <c r="AC38" s="0" t="s">
        <v>46</v>
      </c>
      <c r="AE38" s="0" t="s">
        <v>88</v>
      </c>
      <c r="AF38" s="1" t="n">
        <v>25194</v>
      </c>
      <c r="AH38" s="0" t="s">
        <v>49</v>
      </c>
      <c r="AI38" s="0" t="s">
        <v>55</v>
      </c>
      <c r="AO38" s="0" t="s">
        <v>51</v>
      </c>
    </row>
    <row r="39" customFormat="false" ht="13.8" hidden="false" customHeight="false" outlineLevel="0" collapsed="false">
      <c r="A39" s="0" t="s">
        <v>165</v>
      </c>
      <c r="B39" s="1" t="s">
        <v>166</v>
      </c>
      <c r="C39" s="0" t="n">
        <v>0</v>
      </c>
      <c r="D39" s="0" t="n">
        <v>400</v>
      </c>
      <c r="E39" s="0" t="s">
        <v>43</v>
      </c>
      <c r="F39" s="0" t="s">
        <v>154</v>
      </c>
      <c r="G39" s="0" t="n">
        <v>0</v>
      </c>
      <c r="H39" s="0" t="n">
        <v>10</v>
      </c>
      <c r="I39" s="0" t="s">
        <v>44</v>
      </c>
      <c r="J39" s="0" t="n">
        <f aca="false">(D39-C39)/(H39-G39)</f>
        <v>40</v>
      </c>
      <c r="K39" s="0" t="n">
        <f aca="false">D39-(J39*H39)</f>
        <v>0</v>
      </c>
      <c r="L39" s="1" t="n">
        <f aca="false">0.005</f>
        <v>0.005</v>
      </c>
      <c r="M39" s="0" t="s">
        <v>58</v>
      </c>
      <c r="N39" s="0" t="s">
        <v>59</v>
      </c>
      <c r="O39" s="0" t="s">
        <v>60</v>
      </c>
      <c r="P39" s="0" t="n">
        <f aca="false">(D39-C39)*(0.005/100)</f>
        <v>0.02</v>
      </c>
      <c r="Q39" s="0" t="s">
        <v>61</v>
      </c>
      <c r="R39" s="0" t="s">
        <v>62</v>
      </c>
      <c r="S39" s="0" t="s">
        <v>63</v>
      </c>
      <c r="T39" s="0" t="n">
        <f aca="false">(D39 - C39)*(0.2/100)</f>
        <v>0.8</v>
      </c>
      <c r="U39" s="0" t="s">
        <v>43</v>
      </c>
      <c r="V39" s="5" t="s">
        <v>64</v>
      </c>
      <c r="W39" s="5" t="s">
        <v>65</v>
      </c>
      <c r="X39" s="0" t="n">
        <f aca="false">(D39 - C39)*(0.2/100)</f>
        <v>0.8</v>
      </c>
      <c r="Y39" s="0" t="s">
        <v>43</v>
      </c>
      <c r="Z39" s="5" t="s">
        <v>64</v>
      </c>
      <c r="AA39" s="5" t="s">
        <v>65</v>
      </c>
      <c r="AB39" s="0" t="s">
        <v>45</v>
      </c>
      <c r="AC39" s="0" t="s">
        <v>46</v>
      </c>
      <c r="AE39" s="0" t="s">
        <v>167</v>
      </c>
      <c r="AF39" s="1" t="n">
        <v>74909</v>
      </c>
      <c r="AH39" s="0" t="s">
        <v>49</v>
      </c>
      <c r="AI39" s="0" t="s">
        <v>55</v>
      </c>
      <c r="AO39" s="0" t="s">
        <v>51</v>
      </c>
    </row>
    <row r="40" customFormat="false" ht="13.8" hidden="false" customHeight="false" outlineLevel="0" collapsed="false">
      <c r="A40" s="0" t="s">
        <v>168</v>
      </c>
      <c r="B40" s="1" t="s">
        <v>169</v>
      </c>
      <c r="C40" s="0" t="n">
        <v>0</v>
      </c>
      <c r="D40" s="0" t="n">
        <v>300</v>
      </c>
      <c r="E40" s="0" t="s">
        <v>43</v>
      </c>
      <c r="F40" s="0" t="s">
        <v>154</v>
      </c>
      <c r="G40" s="0" t="n">
        <v>0</v>
      </c>
      <c r="H40" s="0" t="n">
        <v>10</v>
      </c>
      <c r="I40" s="0" t="s">
        <v>44</v>
      </c>
      <c r="J40" s="0" t="n">
        <f aca="false">(D40-C40)/(H40-G40)</f>
        <v>30</v>
      </c>
      <c r="K40" s="0" t="n">
        <f aca="false">D40-(J40*H40)</f>
        <v>0</v>
      </c>
      <c r="L40" s="1" t="n">
        <f aca="false">0.005</f>
        <v>0.005</v>
      </c>
      <c r="M40" s="0" t="s">
        <v>58</v>
      </c>
      <c r="N40" s="0" t="s">
        <v>59</v>
      </c>
      <c r="O40" s="0" t="s">
        <v>60</v>
      </c>
      <c r="P40" s="0" t="n">
        <f aca="false">(D40-C40)*(0.005/100)</f>
        <v>0.015</v>
      </c>
      <c r="Q40" s="0" t="s">
        <v>61</v>
      </c>
      <c r="R40" s="0" t="s">
        <v>62</v>
      </c>
      <c r="S40" s="0" t="s">
        <v>63</v>
      </c>
      <c r="T40" s="0" t="n">
        <f aca="false">(D40 - C40)*(0.2/100)</f>
        <v>0.6</v>
      </c>
      <c r="U40" s="0" t="s">
        <v>43</v>
      </c>
      <c r="V40" s="5" t="s">
        <v>64</v>
      </c>
      <c r="W40" s="5" t="s">
        <v>65</v>
      </c>
      <c r="X40" s="0" t="n">
        <f aca="false">(D40 - C40)*(0.2/100)</f>
        <v>0.6</v>
      </c>
      <c r="Y40" s="0" t="s">
        <v>43</v>
      </c>
      <c r="Z40" s="5" t="s">
        <v>64</v>
      </c>
      <c r="AA40" s="5" t="s">
        <v>65</v>
      </c>
      <c r="AB40" s="0" t="s">
        <v>45</v>
      </c>
      <c r="AC40" s="0" t="s">
        <v>46</v>
      </c>
      <c r="AE40" s="0" t="s">
        <v>170</v>
      </c>
      <c r="AF40" s="1" t="n">
        <v>89574</v>
      </c>
      <c r="AH40" s="0" t="s">
        <v>49</v>
      </c>
      <c r="AI40" s="0" t="s">
        <v>55</v>
      </c>
      <c r="AO40" s="0" t="s">
        <v>51</v>
      </c>
    </row>
    <row r="41" customFormat="false" ht="13.8" hidden="false" customHeight="false" outlineLevel="0" collapsed="false">
      <c r="A41" s="0" t="s">
        <v>171</v>
      </c>
      <c r="B41" s="1" t="s">
        <v>172</v>
      </c>
      <c r="C41" s="0" t="n">
        <v>0</v>
      </c>
      <c r="D41" s="0" t="n">
        <v>400</v>
      </c>
      <c r="E41" s="0" t="s">
        <v>43</v>
      </c>
      <c r="F41" s="0" t="s">
        <v>154</v>
      </c>
      <c r="G41" s="0" t="n">
        <v>0</v>
      </c>
      <c r="H41" s="0" t="n">
        <v>10</v>
      </c>
      <c r="I41" s="0" t="s">
        <v>44</v>
      </c>
      <c r="J41" s="0" t="n">
        <f aca="false">(D41-C41)/(H41-G41)</f>
        <v>40</v>
      </c>
      <c r="K41" s="0" t="n">
        <f aca="false">D41-(J41*H41)</f>
        <v>0</v>
      </c>
      <c r="L41" s="1" t="n">
        <f aca="false">0.005</f>
        <v>0.005</v>
      </c>
      <c r="M41" s="0" t="s">
        <v>58</v>
      </c>
      <c r="N41" s="0" t="s">
        <v>59</v>
      </c>
      <c r="O41" s="0" t="s">
        <v>60</v>
      </c>
      <c r="P41" s="0" t="n">
        <f aca="false">(D41-C41)*(0.005/100)</f>
        <v>0.02</v>
      </c>
      <c r="Q41" s="0" t="s">
        <v>61</v>
      </c>
      <c r="R41" s="0" t="s">
        <v>62</v>
      </c>
      <c r="S41" s="0" t="s">
        <v>63</v>
      </c>
      <c r="T41" s="0" t="n">
        <f aca="false">(D41 - C41)*(0.2/100)</f>
        <v>0.8</v>
      </c>
      <c r="U41" s="0" t="s">
        <v>43</v>
      </c>
      <c r="V41" s="5" t="s">
        <v>64</v>
      </c>
      <c r="W41" s="5" t="s">
        <v>65</v>
      </c>
      <c r="X41" s="0" t="n">
        <f aca="false">(D41 - C41)*(0.2/100)</f>
        <v>0.8</v>
      </c>
      <c r="Y41" s="0" t="s">
        <v>43</v>
      </c>
      <c r="Z41" s="5" t="s">
        <v>64</v>
      </c>
      <c r="AA41" s="5" t="s">
        <v>65</v>
      </c>
      <c r="AB41" s="0" t="s">
        <v>45</v>
      </c>
      <c r="AC41" s="0" t="s">
        <v>46</v>
      </c>
      <c r="AE41" s="0" t="s">
        <v>167</v>
      </c>
      <c r="AF41" s="1" t="n">
        <v>74908</v>
      </c>
      <c r="AH41" s="0" t="s">
        <v>49</v>
      </c>
      <c r="AI41" s="0" t="s">
        <v>55</v>
      </c>
      <c r="AO41" s="0" t="s">
        <v>51</v>
      </c>
    </row>
    <row r="42" customFormat="false" ht="13.8" hidden="false" customHeight="false" outlineLevel="0" collapsed="false">
      <c r="A42" s="0" t="s">
        <v>173</v>
      </c>
      <c r="B42" s="1" t="s">
        <v>174</v>
      </c>
      <c r="C42" s="0" t="n">
        <v>0</v>
      </c>
      <c r="D42" s="0" t="n">
        <v>400</v>
      </c>
      <c r="E42" s="0" t="s">
        <v>43</v>
      </c>
      <c r="F42" s="0" t="s">
        <v>154</v>
      </c>
      <c r="G42" s="0" t="n">
        <v>0</v>
      </c>
      <c r="H42" s="0" t="n">
        <v>10</v>
      </c>
      <c r="I42" s="0" t="s">
        <v>44</v>
      </c>
      <c r="J42" s="0" t="n">
        <f aca="false">(D42-C42)/(H42-G42)</f>
        <v>40</v>
      </c>
      <c r="K42" s="0" t="n">
        <f aca="false">D42-(J42*H42)</f>
        <v>0</v>
      </c>
      <c r="L42" s="1" t="n">
        <f aca="false">0.005</f>
        <v>0.005</v>
      </c>
      <c r="M42" s="0" t="s">
        <v>58</v>
      </c>
      <c r="N42" s="0" t="s">
        <v>59</v>
      </c>
      <c r="O42" s="0" t="s">
        <v>60</v>
      </c>
      <c r="P42" s="0" t="n">
        <f aca="false">(D42-C42)*(0.005/100)</f>
        <v>0.02</v>
      </c>
      <c r="Q42" s="0" t="s">
        <v>61</v>
      </c>
      <c r="R42" s="0" t="s">
        <v>62</v>
      </c>
      <c r="S42" s="0" t="s">
        <v>63</v>
      </c>
      <c r="T42" s="0" t="n">
        <f aca="false">(D42 - C42)*(0.2/100)</f>
        <v>0.8</v>
      </c>
      <c r="U42" s="0" t="s">
        <v>43</v>
      </c>
      <c r="V42" s="5" t="s">
        <v>64</v>
      </c>
      <c r="W42" s="5" t="s">
        <v>65</v>
      </c>
      <c r="X42" s="0" t="n">
        <f aca="false">(D42 - C42)*(0.2/100)</f>
        <v>0.8</v>
      </c>
      <c r="Y42" s="0" t="s">
        <v>43</v>
      </c>
      <c r="Z42" s="5" t="s">
        <v>64</v>
      </c>
      <c r="AA42" s="5" t="s">
        <v>65</v>
      </c>
      <c r="AB42" s="0" t="s">
        <v>45</v>
      </c>
      <c r="AC42" s="0" t="s">
        <v>46</v>
      </c>
      <c r="AE42" s="0" t="s">
        <v>175</v>
      </c>
      <c r="AF42" s="1" t="n">
        <v>74907</v>
      </c>
      <c r="AH42" s="0" t="s">
        <v>49</v>
      </c>
      <c r="AI42" s="0" t="s">
        <v>55</v>
      </c>
      <c r="AO42" s="0" t="s">
        <v>51</v>
      </c>
    </row>
    <row r="43" customFormat="false" ht="13.8" hidden="false" customHeight="false" outlineLevel="0" collapsed="false">
      <c r="A43" s="0" t="s">
        <v>176</v>
      </c>
      <c r="B43" s="1" t="s">
        <v>177</v>
      </c>
      <c r="C43" s="0" t="n">
        <v>0</v>
      </c>
      <c r="D43" s="0" t="n">
        <v>5</v>
      </c>
      <c r="E43" s="0" t="s">
        <v>43</v>
      </c>
      <c r="F43" s="0" t="s">
        <v>154</v>
      </c>
      <c r="G43" s="0" t="n">
        <v>0</v>
      </c>
      <c r="H43" s="0" t="n">
        <v>10</v>
      </c>
      <c r="I43" s="0" t="s">
        <v>44</v>
      </c>
      <c r="J43" s="0" t="n">
        <f aca="false">(D43-C43)/(H43-G43)</f>
        <v>0.5</v>
      </c>
      <c r="K43" s="0" t="n">
        <f aca="false">D43-(J43*H43)</f>
        <v>0</v>
      </c>
      <c r="L43" s="1" t="n">
        <f aca="false">0.005</f>
        <v>0.005</v>
      </c>
      <c r="M43" s="0" t="s">
        <v>58</v>
      </c>
      <c r="N43" s="0" t="s">
        <v>59</v>
      </c>
      <c r="O43" s="0" t="s">
        <v>60</v>
      </c>
      <c r="P43" s="0" t="n">
        <f aca="false">(D43-C43)*(0.005/100)</f>
        <v>0.00025</v>
      </c>
      <c r="Q43" s="0" t="s">
        <v>61</v>
      </c>
      <c r="R43" s="0" t="s">
        <v>62</v>
      </c>
      <c r="S43" s="0" t="s">
        <v>63</v>
      </c>
      <c r="T43" s="0" t="n">
        <f aca="false">(D43 - C43)*(0.2/100)</f>
        <v>0.01</v>
      </c>
      <c r="U43" s="0" t="s">
        <v>43</v>
      </c>
      <c r="V43" s="5" t="s">
        <v>64</v>
      </c>
      <c r="W43" s="5" t="s">
        <v>65</v>
      </c>
      <c r="X43" s="0" t="n">
        <f aca="false">(D43 - C43)*(0.2/100)</f>
        <v>0.01</v>
      </c>
      <c r="Y43" s="0" t="s">
        <v>43</v>
      </c>
      <c r="Z43" s="5" t="s">
        <v>64</v>
      </c>
      <c r="AA43" s="5" t="s">
        <v>65</v>
      </c>
      <c r="AB43" s="0" t="s">
        <v>45</v>
      </c>
      <c r="AC43" s="0" t="s">
        <v>46</v>
      </c>
      <c r="AE43" s="0" t="s">
        <v>178</v>
      </c>
      <c r="AF43" s="1" t="n">
        <v>88625</v>
      </c>
      <c r="AH43" s="0" t="s">
        <v>49</v>
      </c>
      <c r="AI43" s="0" t="s">
        <v>55</v>
      </c>
      <c r="AO43" s="0" t="s">
        <v>51</v>
      </c>
    </row>
    <row r="44" customFormat="false" ht="13.8" hidden="false" customHeight="false" outlineLevel="0" collapsed="false">
      <c r="A44" s="0" t="s">
        <v>179</v>
      </c>
      <c r="B44" s="1" t="s">
        <v>180</v>
      </c>
      <c r="C44" s="0" t="n">
        <v>0</v>
      </c>
      <c r="D44" s="0" t="n">
        <v>300</v>
      </c>
      <c r="E44" s="0" t="s">
        <v>43</v>
      </c>
      <c r="F44" s="0" t="s">
        <v>154</v>
      </c>
      <c r="G44" s="0" t="n">
        <v>0</v>
      </c>
      <c r="H44" s="0" t="n">
        <v>10</v>
      </c>
      <c r="I44" s="0" t="s">
        <v>44</v>
      </c>
      <c r="J44" s="0" t="n">
        <f aca="false">(D44-C44)/(H44-G44)</f>
        <v>30</v>
      </c>
      <c r="K44" s="0" t="n">
        <f aca="false">D44-(J44*H44)</f>
        <v>0</v>
      </c>
      <c r="L44" s="1" t="n">
        <f aca="false">0.005</f>
        <v>0.005</v>
      </c>
      <c r="M44" s="0" t="s">
        <v>58</v>
      </c>
      <c r="N44" s="0" t="s">
        <v>59</v>
      </c>
      <c r="O44" s="0" t="s">
        <v>60</v>
      </c>
      <c r="P44" s="0" t="n">
        <f aca="false">(D44-C44)*(0.005/100)</f>
        <v>0.015</v>
      </c>
      <c r="Q44" s="0" t="s">
        <v>61</v>
      </c>
      <c r="R44" s="0" t="s">
        <v>62</v>
      </c>
      <c r="S44" s="0" t="s">
        <v>63</v>
      </c>
      <c r="T44" s="0" t="n">
        <f aca="false">(D44 - C44)*(0.2/100)</f>
        <v>0.6</v>
      </c>
      <c r="U44" s="0" t="s">
        <v>43</v>
      </c>
      <c r="V44" s="5" t="s">
        <v>64</v>
      </c>
      <c r="W44" s="5" t="s">
        <v>65</v>
      </c>
      <c r="X44" s="0" t="n">
        <f aca="false">(D44 - C44)*(0.2/100)</f>
        <v>0.6</v>
      </c>
      <c r="Y44" s="0" t="s">
        <v>43</v>
      </c>
      <c r="Z44" s="5" t="s">
        <v>64</v>
      </c>
      <c r="AA44" s="5" t="s">
        <v>65</v>
      </c>
      <c r="AB44" s="0" t="s">
        <v>45</v>
      </c>
      <c r="AC44" s="0" t="s">
        <v>46</v>
      </c>
      <c r="AE44" s="0" t="s">
        <v>170</v>
      </c>
      <c r="AF44" s="1" t="n">
        <v>89576</v>
      </c>
      <c r="AH44" s="0" t="s">
        <v>49</v>
      </c>
      <c r="AI44" s="0" t="s">
        <v>55</v>
      </c>
      <c r="AO44" s="0" t="s">
        <v>51</v>
      </c>
    </row>
    <row r="45" customFormat="false" ht="13.8" hidden="false" customHeight="false" outlineLevel="0" collapsed="false">
      <c r="A45" s="0" t="s">
        <v>181</v>
      </c>
      <c r="B45" s="1" t="s">
        <v>182</v>
      </c>
      <c r="C45" s="0" t="n">
        <v>0</v>
      </c>
      <c r="D45" s="0" t="n">
        <v>30</v>
      </c>
      <c r="E45" s="0" t="s">
        <v>43</v>
      </c>
      <c r="F45" s="0" t="s">
        <v>154</v>
      </c>
      <c r="G45" s="0" t="n">
        <v>0</v>
      </c>
      <c r="H45" s="0" t="n">
        <v>10</v>
      </c>
      <c r="I45" s="0" t="s">
        <v>44</v>
      </c>
      <c r="J45" s="0" t="n">
        <f aca="false">(D45-C45)/(H45-G45)</f>
        <v>3</v>
      </c>
      <c r="K45" s="0" t="n">
        <f aca="false">D45-(J45*H45)</f>
        <v>0</v>
      </c>
      <c r="L45" s="1" t="s">
        <v>155</v>
      </c>
      <c r="M45" s="0" t="s">
        <v>155</v>
      </c>
      <c r="N45" s="0" t="s">
        <v>155</v>
      </c>
      <c r="O45" s="0" t="s">
        <v>155</v>
      </c>
      <c r="P45" s="0" t="n">
        <f aca="false">(0.025/100)*(D45-C45)</f>
        <v>0.0075</v>
      </c>
      <c r="Q45" s="0" t="s">
        <v>43</v>
      </c>
      <c r="R45" s="5" t="s">
        <v>156</v>
      </c>
      <c r="S45" s="0" t="s">
        <v>65</v>
      </c>
      <c r="T45" s="0" t="n">
        <f aca="false">(D45 - C45)*0.001</f>
        <v>0.03</v>
      </c>
      <c r="U45" s="0" t="s">
        <v>43</v>
      </c>
      <c r="V45" s="5" t="s">
        <v>157</v>
      </c>
      <c r="W45" s="5" t="s">
        <v>65</v>
      </c>
      <c r="X45" s="0" t="s">
        <v>155</v>
      </c>
      <c r="Y45" s="0" t="s">
        <v>155</v>
      </c>
      <c r="Z45" s="0" t="s">
        <v>155</v>
      </c>
      <c r="AA45" s="0" t="s">
        <v>155</v>
      </c>
      <c r="AB45" s="0" t="s">
        <v>45</v>
      </c>
      <c r="AC45" s="0" t="s">
        <v>46</v>
      </c>
      <c r="AE45" s="0" t="s">
        <v>158</v>
      </c>
      <c r="AF45" s="1" t="n">
        <v>428736</v>
      </c>
      <c r="AH45" s="0" t="s">
        <v>49</v>
      </c>
      <c r="AI45" s="0" t="s">
        <v>55</v>
      </c>
      <c r="AO45" s="0" t="s">
        <v>159</v>
      </c>
    </row>
    <row r="46" customFormat="false" ht="13.8" hidden="false" customHeight="false" outlineLevel="0" collapsed="false">
      <c r="A46" s="0" t="s">
        <v>183</v>
      </c>
      <c r="B46" s="1" t="s">
        <v>184</v>
      </c>
      <c r="C46" s="0" t="n">
        <v>0</v>
      </c>
      <c r="D46" s="0" t="n">
        <v>10</v>
      </c>
      <c r="E46" s="0" t="s">
        <v>43</v>
      </c>
      <c r="F46" s="0" t="s">
        <v>154</v>
      </c>
      <c r="G46" s="0" t="n">
        <v>0</v>
      </c>
      <c r="H46" s="0" t="n">
        <v>10</v>
      </c>
      <c r="I46" s="0" t="s">
        <v>44</v>
      </c>
      <c r="J46" s="0" t="n">
        <f aca="false">(D46-C46)/(H46-G46)</f>
        <v>1</v>
      </c>
      <c r="K46" s="0" t="n">
        <f aca="false">D46-(J46*H46)</f>
        <v>0</v>
      </c>
      <c r="L46" s="1" t="s">
        <v>155</v>
      </c>
      <c r="M46" s="0" t="s">
        <v>155</v>
      </c>
      <c r="N46" s="0" t="s">
        <v>155</v>
      </c>
      <c r="O46" s="0" t="s">
        <v>155</v>
      </c>
      <c r="P46" s="0" t="n">
        <f aca="false">(0.025/100)*(D46-C46)</f>
        <v>0.0025</v>
      </c>
      <c r="Q46" s="0" t="s">
        <v>43</v>
      </c>
      <c r="R46" s="5" t="s">
        <v>156</v>
      </c>
      <c r="S46" s="0" t="s">
        <v>65</v>
      </c>
      <c r="T46" s="0" t="n">
        <f aca="false">(D46 - C46)*0.001</f>
        <v>0.01</v>
      </c>
      <c r="U46" s="0" t="s">
        <v>43</v>
      </c>
      <c r="V46" s="5" t="s">
        <v>157</v>
      </c>
      <c r="W46" s="5" t="s">
        <v>65</v>
      </c>
      <c r="X46" s="0" t="s">
        <v>155</v>
      </c>
      <c r="Y46" s="0" t="s">
        <v>155</v>
      </c>
      <c r="Z46" s="0" t="s">
        <v>155</v>
      </c>
      <c r="AA46" s="0" t="s">
        <v>155</v>
      </c>
      <c r="AB46" s="0" t="s">
        <v>45</v>
      </c>
      <c r="AC46" s="0" t="s">
        <v>46</v>
      </c>
      <c r="AE46" s="0" t="s">
        <v>158</v>
      </c>
      <c r="AF46" s="1" t="n">
        <v>605587</v>
      </c>
      <c r="AH46" s="0" t="s">
        <v>49</v>
      </c>
      <c r="AI46" s="0" t="s">
        <v>55</v>
      </c>
      <c r="AO46" s="0" t="s">
        <v>159</v>
      </c>
    </row>
    <row r="47" customFormat="false" ht="13.8" hidden="false" customHeight="false" outlineLevel="0" collapsed="false">
      <c r="A47" s="0" t="s">
        <v>185</v>
      </c>
      <c r="B47" s="1" t="s">
        <v>186</v>
      </c>
      <c r="C47" s="0" t="n">
        <v>0</v>
      </c>
      <c r="D47" s="0" t="n">
        <v>30</v>
      </c>
      <c r="E47" s="0" t="s">
        <v>43</v>
      </c>
      <c r="F47" s="0" t="s">
        <v>154</v>
      </c>
      <c r="G47" s="0" t="n">
        <v>0</v>
      </c>
      <c r="H47" s="0" t="n">
        <v>10</v>
      </c>
      <c r="I47" s="0" t="s">
        <v>44</v>
      </c>
      <c r="J47" s="0" t="n">
        <f aca="false">(D47-C47)/(H47-G47)</f>
        <v>3</v>
      </c>
      <c r="K47" s="0" t="n">
        <f aca="false">D47-(J47*H47)</f>
        <v>0</v>
      </c>
      <c r="L47" s="1" t="s">
        <v>155</v>
      </c>
      <c r="M47" s="0" t="s">
        <v>155</v>
      </c>
      <c r="N47" s="0" t="s">
        <v>155</v>
      </c>
      <c r="O47" s="0" t="s">
        <v>155</v>
      </c>
      <c r="P47" s="0" t="n">
        <f aca="false">(0.025/100)*(D47-C47)</f>
        <v>0.0075</v>
      </c>
      <c r="Q47" s="0" t="s">
        <v>43</v>
      </c>
      <c r="R47" s="5" t="s">
        <v>156</v>
      </c>
      <c r="S47" s="0" t="s">
        <v>65</v>
      </c>
      <c r="T47" s="0" t="n">
        <f aca="false">(D47 - C47)*0.001</f>
        <v>0.03</v>
      </c>
      <c r="U47" s="0" t="s">
        <v>43</v>
      </c>
      <c r="V47" s="5" t="s">
        <v>157</v>
      </c>
      <c r="W47" s="5" t="s">
        <v>65</v>
      </c>
      <c r="X47" s="0" t="s">
        <v>155</v>
      </c>
      <c r="Y47" s="0" t="s">
        <v>155</v>
      </c>
      <c r="Z47" s="0" t="s">
        <v>155</v>
      </c>
      <c r="AA47" s="0" t="s">
        <v>155</v>
      </c>
      <c r="AB47" s="0" t="s">
        <v>45</v>
      </c>
      <c r="AC47" s="0" t="s">
        <v>46</v>
      </c>
      <c r="AE47" s="0" t="s">
        <v>158</v>
      </c>
      <c r="AF47" s="1" t="n">
        <v>353488</v>
      </c>
      <c r="AH47" s="0" t="s">
        <v>49</v>
      </c>
      <c r="AI47" s="0" t="s">
        <v>55</v>
      </c>
      <c r="AO47" s="0" t="s">
        <v>159</v>
      </c>
    </row>
    <row r="48" customFormat="false" ht="13.8" hidden="false" customHeight="false" outlineLevel="0" collapsed="false">
      <c r="A48" s="0" t="s">
        <v>187</v>
      </c>
      <c r="B48" s="1" t="s">
        <v>188</v>
      </c>
      <c r="C48" s="0" t="n">
        <v>0</v>
      </c>
      <c r="D48" s="0" t="n">
        <v>300</v>
      </c>
      <c r="E48" s="0" t="s">
        <v>43</v>
      </c>
      <c r="F48" s="0" t="s">
        <v>154</v>
      </c>
      <c r="G48" s="0" t="n">
        <v>0</v>
      </c>
      <c r="H48" s="0" t="n">
        <v>10</v>
      </c>
      <c r="I48" s="0" t="s">
        <v>44</v>
      </c>
      <c r="J48" s="0" t="n">
        <f aca="false">(D48-C48)/(H48-G48)</f>
        <v>30</v>
      </c>
      <c r="K48" s="0" t="n">
        <f aca="false">D48-(J48*H48)</f>
        <v>0</v>
      </c>
      <c r="L48" s="1" t="s">
        <v>155</v>
      </c>
      <c r="M48" s="0" t="s">
        <v>155</v>
      </c>
      <c r="N48" s="0" t="s">
        <v>155</v>
      </c>
      <c r="O48" s="0" t="s">
        <v>155</v>
      </c>
      <c r="P48" s="0" t="n">
        <f aca="false">(0.025/100)*(D48-C48)</f>
        <v>0.075</v>
      </c>
      <c r="Q48" s="0" t="s">
        <v>43</v>
      </c>
      <c r="R48" s="5" t="s">
        <v>156</v>
      </c>
      <c r="S48" s="0" t="s">
        <v>65</v>
      </c>
      <c r="T48" s="0" t="n">
        <f aca="false">(D48 - C48)*0.001</f>
        <v>0.3</v>
      </c>
      <c r="U48" s="0" t="s">
        <v>43</v>
      </c>
      <c r="V48" s="5" t="s">
        <v>157</v>
      </c>
      <c r="W48" s="5" t="s">
        <v>65</v>
      </c>
      <c r="X48" s="0" t="s">
        <v>155</v>
      </c>
      <c r="Y48" s="0" t="s">
        <v>155</v>
      </c>
      <c r="Z48" s="0" t="s">
        <v>155</v>
      </c>
      <c r="AA48" s="0" t="s">
        <v>155</v>
      </c>
      <c r="AB48" s="0" t="s">
        <v>45</v>
      </c>
      <c r="AC48" s="0" t="s">
        <v>46</v>
      </c>
      <c r="AE48" s="0" t="s">
        <v>189</v>
      </c>
      <c r="AF48" s="1" t="n">
        <v>1090056</v>
      </c>
      <c r="AH48" s="0" t="s">
        <v>49</v>
      </c>
      <c r="AI48" s="0" t="s">
        <v>55</v>
      </c>
      <c r="AO48" s="0" t="s">
        <v>159</v>
      </c>
    </row>
    <row r="49" customFormat="false" ht="13.8" hidden="false" customHeight="false" outlineLevel="0" collapsed="false">
      <c r="A49" s="0" t="s">
        <v>190</v>
      </c>
      <c r="B49" s="1" t="s">
        <v>191</v>
      </c>
      <c r="C49" s="0" t="n">
        <v>0</v>
      </c>
      <c r="D49" s="0" t="n">
        <v>300</v>
      </c>
      <c r="E49" s="0" t="s">
        <v>43</v>
      </c>
      <c r="F49" s="0" t="s">
        <v>154</v>
      </c>
      <c r="G49" s="0" t="n">
        <v>0</v>
      </c>
      <c r="H49" s="0" t="n">
        <v>10</v>
      </c>
      <c r="I49" s="0" t="s">
        <v>44</v>
      </c>
      <c r="J49" s="0" t="n">
        <f aca="false">(D49-C49)/(H49-G49)</f>
        <v>30</v>
      </c>
      <c r="K49" s="0" t="n">
        <f aca="false">D49-(J49*H49)</f>
        <v>0</v>
      </c>
      <c r="L49" s="1" t="s">
        <v>155</v>
      </c>
      <c r="M49" s="0" t="s">
        <v>155</v>
      </c>
      <c r="N49" s="0" t="s">
        <v>155</v>
      </c>
      <c r="O49" s="0" t="s">
        <v>155</v>
      </c>
      <c r="P49" s="0" t="n">
        <f aca="false">(0.025/100)*(D49-C49)</f>
        <v>0.075</v>
      </c>
      <c r="Q49" s="0" t="s">
        <v>43</v>
      </c>
      <c r="R49" s="5" t="s">
        <v>156</v>
      </c>
      <c r="S49" s="0" t="s">
        <v>65</v>
      </c>
      <c r="T49" s="0" t="n">
        <f aca="false">(D49 - C49)*0.001</f>
        <v>0.3</v>
      </c>
      <c r="U49" s="0" t="s">
        <v>43</v>
      </c>
      <c r="V49" s="5" t="s">
        <v>157</v>
      </c>
      <c r="W49" s="5" t="s">
        <v>65</v>
      </c>
      <c r="X49" s="0" t="s">
        <v>155</v>
      </c>
      <c r="Y49" s="0" t="s">
        <v>155</v>
      </c>
      <c r="Z49" s="0" t="s">
        <v>155</v>
      </c>
      <c r="AA49" s="0" t="s">
        <v>155</v>
      </c>
      <c r="AB49" s="0" t="s">
        <v>45</v>
      </c>
      <c r="AC49" s="0" t="s">
        <v>46</v>
      </c>
      <c r="AE49" s="0" t="s">
        <v>189</v>
      </c>
      <c r="AF49" s="1" t="n">
        <v>1090057</v>
      </c>
      <c r="AH49" s="0" t="s">
        <v>49</v>
      </c>
      <c r="AI49" s="0" t="s">
        <v>55</v>
      </c>
      <c r="AO49" s="0" t="s">
        <v>159</v>
      </c>
    </row>
    <row r="50" customFormat="false" ht="13.8" hidden="false" customHeight="false" outlineLevel="0" collapsed="false">
      <c r="A50" s="0" t="s">
        <v>192</v>
      </c>
      <c r="B50" s="1" t="s">
        <v>193</v>
      </c>
      <c r="C50" s="0" t="n">
        <v>0</v>
      </c>
      <c r="D50" s="0" t="n">
        <v>5</v>
      </c>
      <c r="E50" s="0" t="s">
        <v>43</v>
      </c>
      <c r="F50" s="0" t="s">
        <v>154</v>
      </c>
      <c r="G50" s="0" t="n">
        <v>0</v>
      </c>
      <c r="H50" s="0" t="n">
        <v>10</v>
      </c>
      <c r="I50" s="0" t="s">
        <v>44</v>
      </c>
      <c r="J50" s="0" t="n">
        <f aca="false">(D50-C50)/(H50-G50)</f>
        <v>0.5</v>
      </c>
      <c r="K50" s="0" t="n">
        <f aca="false">D50-(J50*H50)</f>
        <v>0</v>
      </c>
      <c r="L50" s="1" t="n">
        <f aca="false">0.005</f>
        <v>0.005</v>
      </c>
      <c r="M50" s="0" t="s">
        <v>58</v>
      </c>
      <c r="N50" s="0" t="s">
        <v>59</v>
      </c>
      <c r="O50" s="0" t="s">
        <v>60</v>
      </c>
      <c r="P50" s="0" t="n">
        <f aca="false">(D50-C50)*(0.005/100)</f>
        <v>0.00025</v>
      </c>
      <c r="Q50" s="0" t="s">
        <v>61</v>
      </c>
      <c r="R50" s="0" t="s">
        <v>62</v>
      </c>
      <c r="S50" s="0" t="s">
        <v>63</v>
      </c>
      <c r="T50" s="0" t="n">
        <f aca="false">(D50 - C50)*(0.2/100)</f>
        <v>0.01</v>
      </c>
      <c r="U50" s="0" t="s">
        <v>43</v>
      </c>
      <c r="V50" s="5" t="s">
        <v>64</v>
      </c>
      <c r="W50" s="5" t="s">
        <v>65</v>
      </c>
      <c r="X50" s="0" t="n">
        <f aca="false">(D50 - C50)*(0.2/100)</f>
        <v>0.01</v>
      </c>
      <c r="Y50" s="0" t="s">
        <v>43</v>
      </c>
      <c r="Z50" s="5" t="s">
        <v>64</v>
      </c>
      <c r="AA50" s="5" t="s">
        <v>65</v>
      </c>
      <c r="AB50" s="0" t="s">
        <v>45</v>
      </c>
      <c r="AC50" s="0" t="s">
        <v>46</v>
      </c>
      <c r="AE50" s="0" t="s">
        <v>69</v>
      </c>
      <c r="AF50" s="1" t="n">
        <v>58086</v>
      </c>
      <c r="AH50" s="0" t="s">
        <v>49</v>
      </c>
      <c r="AI50" s="0" t="s">
        <v>50</v>
      </c>
      <c r="AO50" s="0" t="s">
        <v>51</v>
      </c>
    </row>
    <row r="51" customFormat="false" ht="13.8" hidden="false" customHeight="false" outlineLevel="0" collapsed="false">
      <c r="A51" s="0" t="s">
        <v>194</v>
      </c>
      <c r="B51" s="1" t="s">
        <v>195</v>
      </c>
      <c r="C51" s="0" t="n">
        <v>0</v>
      </c>
      <c r="D51" s="0" t="n">
        <v>4</v>
      </c>
      <c r="E51" s="0" t="s">
        <v>43</v>
      </c>
      <c r="F51" s="0" t="s">
        <v>154</v>
      </c>
      <c r="G51" s="0" t="n">
        <v>0</v>
      </c>
      <c r="H51" s="0" t="n">
        <v>10</v>
      </c>
      <c r="I51" s="0" t="s">
        <v>44</v>
      </c>
      <c r="J51" s="0" t="n">
        <f aca="false">(D51-C51)/(H51-G51)</f>
        <v>0.4</v>
      </c>
      <c r="K51" s="0" t="n">
        <f aca="false">D51-(J51*H51)</f>
        <v>0</v>
      </c>
      <c r="L51" s="1" t="n">
        <f aca="false">0.005</f>
        <v>0.005</v>
      </c>
      <c r="M51" s="0" t="s">
        <v>58</v>
      </c>
      <c r="N51" s="0" t="s">
        <v>59</v>
      </c>
      <c r="O51" s="0" t="s">
        <v>60</v>
      </c>
      <c r="P51" s="0" t="n">
        <f aca="false">(D51-C51)*(0.005/100)</f>
        <v>0.0002</v>
      </c>
      <c r="Q51" s="0" t="s">
        <v>61</v>
      </c>
      <c r="R51" s="0" t="s">
        <v>62</v>
      </c>
      <c r="S51" s="0" t="s">
        <v>63</v>
      </c>
      <c r="T51" s="0" t="n">
        <f aca="false">(D51 - C51)*(0.2/100)</f>
        <v>0.008</v>
      </c>
      <c r="U51" s="0" t="s">
        <v>43</v>
      </c>
      <c r="V51" s="5" t="s">
        <v>64</v>
      </c>
      <c r="W51" s="5" t="s">
        <v>65</v>
      </c>
      <c r="X51" s="0" t="n">
        <f aca="false">(D51 - C51)*(0.2/100)</f>
        <v>0.008</v>
      </c>
      <c r="Y51" s="0" t="s">
        <v>43</v>
      </c>
      <c r="Z51" s="5" t="s">
        <v>64</v>
      </c>
      <c r="AA51" s="5" t="s">
        <v>65</v>
      </c>
      <c r="AB51" s="0" t="s">
        <v>45</v>
      </c>
      <c r="AC51" s="0" t="s">
        <v>46</v>
      </c>
      <c r="AE51" s="0" t="s">
        <v>196</v>
      </c>
      <c r="AF51" s="1" t="n">
        <v>22588</v>
      </c>
      <c r="AH51" s="0" t="s">
        <v>49</v>
      </c>
      <c r="AI51" s="0" t="s">
        <v>50</v>
      </c>
      <c r="AO51" s="0" t="s">
        <v>51</v>
      </c>
    </row>
    <row r="52" customFormat="false" ht="13.8" hidden="false" customHeight="false" outlineLevel="0" collapsed="false">
      <c r="A52" s="0" t="s">
        <v>197</v>
      </c>
      <c r="B52" s="1" t="s">
        <v>198</v>
      </c>
      <c r="C52" s="0" t="n">
        <v>-10</v>
      </c>
      <c r="D52" s="0" t="n">
        <v>10</v>
      </c>
      <c r="E52" s="0" t="s">
        <v>43</v>
      </c>
      <c r="F52" s="0" t="s">
        <v>154</v>
      </c>
      <c r="G52" s="0" t="n">
        <v>0</v>
      </c>
      <c r="H52" s="0" t="n">
        <v>10</v>
      </c>
      <c r="I52" s="0" t="s">
        <v>44</v>
      </c>
      <c r="J52" s="0" t="n">
        <f aca="false">(D52-C52)/(H52-G52)</f>
        <v>2</v>
      </c>
      <c r="K52" s="0" t="n">
        <f aca="false">D52-(J52*H52)</f>
        <v>-10</v>
      </c>
      <c r="AB52" s="1" t="s">
        <v>199</v>
      </c>
      <c r="AC52" s="0" t="s">
        <v>46</v>
      </c>
      <c r="AE52" s="0" t="s">
        <v>200</v>
      </c>
      <c r="AF52" s="1" t="n">
        <v>79699</v>
      </c>
      <c r="AH52" s="0" t="s">
        <v>49</v>
      </c>
      <c r="AI52" s="0" t="s">
        <v>50</v>
      </c>
      <c r="AO52" s="0" t="s">
        <v>51</v>
      </c>
    </row>
    <row r="53" customFormat="false" ht="13.8" hidden="false" customHeight="false" outlineLevel="0" collapsed="false">
      <c r="A53" s="0" t="s">
        <v>201</v>
      </c>
      <c r="B53" s="1" t="s">
        <v>202</v>
      </c>
      <c r="C53" s="0" t="n">
        <v>-20</v>
      </c>
      <c r="D53" s="0" t="n">
        <v>20</v>
      </c>
      <c r="E53" s="0" t="s">
        <v>43</v>
      </c>
      <c r="F53" s="0" t="s">
        <v>154</v>
      </c>
      <c r="G53" s="0" t="n">
        <v>0</v>
      </c>
      <c r="H53" s="0" t="n">
        <v>10</v>
      </c>
      <c r="I53" s="0" t="s">
        <v>44</v>
      </c>
      <c r="J53" s="0" t="n">
        <f aca="false">(D53-C53)/(H53-G53)</f>
        <v>4</v>
      </c>
      <c r="K53" s="0" t="n">
        <f aca="false">D53-(J53*H53)</f>
        <v>-20</v>
      </c>
      <c r="AB53" s="1" t="s">
        <v>199</v>
      </c>
      <c r="AC53" s="0" t="s">
        <v>46</v>
      </c>
      <c r="AE53" s="0" t="s">
        <v>203</v>
      </c>
      <c r="AF53" s="1" t="n">
        <v>74999</v>
      </c>
      <c r="AH53" s="0" t="s">
        <v>49</v>
      </c>
      <c r="AI53" s="0" t="s">
        <v>50</v>
      </c>
      <c r="AO53" s="0" t="s">
        <v>51</v>
      </c>
    </row>
    <row r="54" customFormat="false" ht="13.8" hidden="false" customHeight="false" outlineLevel="0" collapsed="false">
      <c r="A54" s="0" t="s">
        <v>204</v>
      </c>
      <c r="B54" s="1" t="s">
        <v>205</v>
      </c>
      <c r="C54" s="0" t="n">
        <v>0</v>
      </c>
      <c r="D54" s="0" t="n">
        <v>200</v>
      </c>
      <c r="E54" s="0" t="s">
        <v>43</v>
      </c>
      <c r="F54" s="0" t="s">
        <v>206</v>
      </c>
      <c r="G54" s="0" t="n">
        <v>0</v>
      </c>
      <c r="H54" s="0" t="n">
        <v>10</v>
      </c>
      <c r="I54" s="0" t="s">
        <v>44</v>
      </c>
      <c r="J54" s="0" t="n">
        <f aca="false">(D54-C54)/(H54-G54)</f>
        <v>20</v>
      </c>
      <c r="K54" s="0" t="n">
        <f aca="false">D54-(J54*H54)</f>
        <v>0</v>
      </c>
      <c r="AB54" s="0" t="s">
        <v>45</v>
      </c>
      <c r="AC54" s="0" t="s">
        <v>207</v>
      </c>
      <c r="AE54" s="0" t="s">
        <v>208</v>
      </c>
      <c r="AF54" s="1"/>
      <c r="AH54" s="0" t="s">
        <v>49</v>
      </c>
      <c r="AI54" s="0" t="s">
        <v>50</v>
      </c>
    </row>
    <row r="55" customFormat="false" ht="13.8" hidden="false" customHeight="false" outlineLevel="0" collapsed="false">
      <c r="A55" s="0" t="s">
        <v>209</v>
      </c>
      <c r="B55" s="1" t="s">
        <v>210</v>
      </c>
      <c r="C55" s="0" t="n">
        <v>0</v>
      </c>
      <c r="D55" s="0" t="n">
        <v>200</v>
      </c>
      <c r="E55" s="0" t="s">
        <v>43</v>
      </c>
      <c r="F55" s="0" t="s">
        <v>206</v>
      </c>
      <c r="G55" s="0" t="n">
        <v>0</v>
      </c>
      <c r="H55" s="0" t="n">
        <v>10</v>
      </c>
      <c r="I55" s="0" t="s">
        <v>44</v>
      </c>
      <c r="J55" s="0" t="n">
        <f aca="false">(D55-C55)/(H55-G55)</f>
        <v>20</v>
      </c>
      <c r="K55" s="0" t="n">
        <f aca="false">D55-(J55*H55)</f>
        <v>0</v>
      </c>
      <c r="AB55" s="0" t="s">
        <v>45</v>
      </c>
      <c r="AC55" s="0" t="s">
        <v>207</v>
      </c>
      <c r="AE55" s="0" t="s">
        <v>208</v>
      </c>
      <c r="AF55" s="1"/>
      <c r="AH55" s="0" t="s">
        <v>49</v>
      </c>
      <c r="AI55" s="0" t="s">
        <v>50</v>
      </c>
    </row>
    <row r="56" customFormat="false" ht="13.8" hidden="false" customHeight="false" outlineLevel="0" collapsed="false">
      <c r="A56" s="0" t="s">
        <v>211</v>
      </c>
      <c r="B56" s="1" t="s">
        <v>212</v>
      </c>
      <c r="C56" s="0" t="n">
        <v>0</v>
      </c>
      <c r="D56" s="0" t="n">
        <v>10</v>
      </c>
      <c r="E56" s="0" t="s">
        <v>43</v>
      </c>
      <c r="F56" s="0" t="s">
        <v>154</v>
      </c>
      <c r="G56" s="0" t="n">
        <v>0</v>
      </c>
      <c r="H56" s="0" t="n">
        <v>10</v>
      </c>
      <c r="I56" s="0" t="s">
        <v>44</v>
      </c>
      <c r="J56" s="0" t="n">
        <f aca="false">(D56-C56)/(H56-G56)</f>
        <v>1</v>
      </c>
      <c r="K56" s="0" t="n">
        <f aca="false">D56-(J56*H56)</f>
        <v>0</v>
      </c>
      <c r="L56" s="1" t="s">
        <v>155</v>
      </c>
      <c r="M56" s="0" t="s">
        <v>155</v>
      </c>
      <c r="N56" s="0" t="s">
        <v>155</v>
      </c>
      <c r="O56" s="0" t="s">
        <v>155</v>
      </c>
      <c r="P56" s="0" t="n">
        <f aca="false">(0.025/100)*(D56-C56)</f>
        <v>0.0025</v>
      </c>
      <c r="Q56" s="0" t="s">
        <v>43</v>
      </c>
      <c r="R56" s="5" t="s">
        <v>156</v>
      </c>
      <c r="S56" s="0" t="s">
        <v>65</v>
      </c>
      <c r="T56" s="0" t="n">
        <f aca="false">(D56 - C56)*0.001</f>
        <v>0.01</v>
      </c>
      <c r="U56" s="0" t="s">
        <v>43</v>
      </c>
      <c r="V56" s="5" t="s">
        <v>157</v>
      </c>
      <c r="W56" s="5" t="s">
        <v>65</v>
      </c>
      <c r="X56" s="0" t="s">
        <v>155</v>
      </c>
      <c r="Y56" s="0" t="s">
        <v>155</v>
      </c>
      <c r="Z56" s="0" t="s">
        <v>155</v>
      </c>
      <c r="AA56" s="0" t="s">
        <v>155</v>
      </c>
      <c r="AB56" s="0" t="s">
        <v>45</v>
      </c>
      <c r="AC56" s="0" t="s">
        <v>46</v>
      </c>
      <c r="AE56" s="0" t="s">
        <v>213</v>
      </c>
      <c r="AF56" s="1" t="n">
        <v>1011246</v>
      </c>
      <c r="AH56" s="0" t="s">
        <v>49</v>
      </c>
      <c r="AI56" s="0" t="s">
        <v>55</v>
      </c>
      <c r="AO56" s="0" t="s">
        <v>159</v>
      </c>
    </row>
    <row r="57" customFormat="false" ht="13.8" hidden="false" customHeight="false" outlineLevel="0" collapsed="false">
      <c r="A57" s="0" t="s">
        <v>214</v>
      </c>
      <c r="B57" s="1" t="s">
        <v>215</v>
      </c>
      <c r="C57" s="0" t="n">
        <v>0</v>
      </c>
      <c r="D57" s="0" t="n">
        <v>10</v>
      </c>
      <c r="E57" s="0" t="s">
        <v>43</v>
      </c>
      <c r="F57" s="0" t="s">
        <v>154</v>
      </c>
      <c r="G57" s="0" t="n">
        <v>0</v>
      </c>
      <c r="H57" s="0" t="n">
        <v>10</v>
      </c>
      <c r="I57" s="0" t="s">
        <v>44</v>
      </c>
      <c r="J57" s="0" t="n">
        <f aca="false">(D57-C57)/(H57-G57)</f>
        <v>1</v>
      </c>
      <c r="K57" s="0" t="n">
        <f aca="false">D57-(J57*H57)</f>
        <v>0</v>
      </c>
      <c r="L57" s="1" t="s">
        <v>155</v>
      </c>
      <c r="M57" s="0" t="s">
        <v>155</v>
      </c>
      <c r="N57" s="0" t="s">
        <v>155</v>
      </c>
      <c r="O57" s="0" t="s">
        <v>155</v>
      </c>
      <c r="P57" s="0" t="n">
        <f aca="false">(0.025/100)*(D57-C57)</f>
        <v>0.0025</v>
      </c>
      <c r="Q57" s="0" t="s">
        <v>43</v>
      </c>
      <c r="R57" s="5" t="s">
        <v>156</v>
      </c>
      <c r="S57" s="0" t="s">
        <v>65</v>
      </c>
      <c r="T57" s="0" t="n">
        <f aca="false">(D57 - C57)*0.001</f>
        <v>0.01</v>
      </c>
      <c r="U57" s="0" t="s">
        <v>43</v>
      </c>
      <c r="V57" s="5" t="s">
        <v>157</v>
      </c>
      <c r="W57" s="5" t="s">
        <v>65</v>
      </c>
      <c r="X57" s="0" t="s">
        <v>155</v>
      </c>
      <c r="Y57" s="0" t="s">
        <v>155</v>
      </c>
      <c r="Z57" s="0" t="s">
        <v>155</v>
      </c>
      <c r="AA57" s="0" t="s">
        <v>155</v>
      </c>
      <c r="AB57" s="0" t="s">
        <v>45</v>
      </c>
      <c r="AC57" s="0" t="s">
        <v>46</v>
      </c>
      <c r="AE57" s="0" t="s">
        <v>213</v>
      </c>
      <c r="AF57" s="1" t="n">
        <v>1011233</v>
      </c>
      <c r="AH57" s="0" t="s">
        <v>49</v>
      </c>
      <c r="AI57" s="0" t="s">
        <v>55</v>
      </c>
      <c r="AO57" s="0" t="s">
        <v>159</v>
      </c>
    </row>
    <row r="58" customFormat="false" ht="13.8" hidden="false" customHeight="false" outlineLevel="0" collapsed="false">
      <c r="A58" s="0" t="s">
        <v>216</v>
      </c>
      <c r="B58" s="1" t="s">
        <v>217</v>
      </c>
      <c r="C58" s="0" t="n">
        <v>1</v>
      </c>
      <c r="D58" s="0" t="n">
        <v>201</v>
      </c>
      <c r="E58" s="0" t="s">
        <v>43</v>
      </c>
      <c r="F58" s="0" t="s">
        <v>206</v>
      </c>
      <c r="G58" s="0" t="n">
        <v>0</v>
      </c>
      <c r="H58" s="0" t="n">
        <v>10</v>
      </c>
      <c r="I58" s="0" t="s">
        <v>44</v>
      </c>
      <c r="J58" s="0" t="n">
        <f aca="false">(D58-C58)/(H58-G58)</f>
        <v>20</v>
      </c>
      <c r="K58" s="0" t="n">
        <f aca="false">D58-(J58*H58)</f>
        <v>1</v>
      </c>
      <c r="L58" s="1" t="n">
        <f aca="false">0.005</f>
        <v>0.005</v>
      </c>
      <c r="M58" s="0" t="s">
        <v>58</v>
      </c>
      <c r="N58" s="0" t="s">
        <v>59</v>
      </c>
      <c r="O58" s="0" t="s">
        <v>60</v>
      </c>
      <c r="P58" s="0" t="n">
        <f aca="false">(D58-C58)*(0.005/100)</f>
        <v>0.01</v>
      </c>
      <c r="Q58" s="0" t="s">
        <v>61</v>
      </c>
      <c r="R58" s="0" t="s">
        <v>62</v>
      </c>
      <c r="S58" s="0" t="s">
        <v>63</v>
      </c>
      <c r="T58" s="0" t="n">
        <f aca="false">(D58 - C58)*(0.2/100)</f>
        <v>0.4</v>
      </c>
      <c r="U58" s="0" t="s">
        <v>43</v>
      </c>
      <c r="V58" s="5" t="s">
        <v>64</v>
      </c>
      <c r="W58" s="5" t="s">
        <v>65</v>
      </c>
      <c r="X58" s="0" t="n">
        <f aca="false">(D58 - C58)*(0.2/100)</f>
        <v>0.4</v>
      </c>
      <c r="Y58" s="0" t="s">
        <v>43</v>
      </c>
      <c r="Z58" s="5" t="s">
        <v>64</v>
      </c>
      <c r="AA58" s="5" t="s">
        <v>65</v>
      </c>
      <c r="AB58" s="0" t="s">
        <v>45</v>
      </c>
      <c r="AC58" s="0" t="s">
        <v>46</v>
      </c>
      <c r="AE58" s="0" t="s">
        <v>218</v>
      </c>
      <c r="AF58" s="1" t="n">
        <v>88662</v>
      </c>
      <c r="AH58" s="0" t="s">
        <v>49</v>
      </c>
      <c r="AI58" s="0" t="s">
        <v>219</v>
      </c>
      <c r="AO58" s="0" t="s">
        <v>51</v>
      </c>
    </row>
    <row r="59" customFormat="false" ht="13.8" hidden="false" customHeight="false" outlineLevel="0" collapsed="false">
      <c r="A59" s="0" t="s">
        <v>220</v>
      </c>
      <c r="B59" s="1" t="s">
        <v>221</v>
      </c>
      <c r="C59" s="0" t="n">
        <v>1</v>
      </c>
      <c r="D59" s="0" t="n">
        <v>201</v>
      </c>
      <c r="E59" s="0" t="s">
        <v>43</v>
      </c>
      <c r="F59" s="0" t="s">
        <v>206</v>
      </c>
      <c r="G59" s="0" t="n">
        <v>0</v>
      </c>
      <c r="H59" s="0" t="n">
        <v>10</v>
      </c>
      <c r="I59" s="0" t="s">
        <v>44</v>
      </c>
      <c r="J59" s="0" t="n">
        <f aca="false">(D59-C59)/(H59-G59)</f>
        <v>20</v>
      </c>
      <c r="K59" s="0" t="n">
        <f aca="false">D59-(J59*H59)</f>
        <v>1</v>
      </c>
      <c r="L59" s="1" t="n">
        <f aca="false">0.005</f>
        <v>0.005</v>
      </c>
      <c r="M59" s="0" t="s">
        <v>58</v>
      </c>
      <c r="N59" s="0" t="s">
        <v>59</v>
      </c>
      <c r="O59" s="0" t="s">
        <v>60</v>
      </c>
      <c r="P59" s="0" t="n">
        <f aca="false">(D59-C59)*(0.005/100)</f>
        <v>0.01</v>
      </c>
      <c r="Q59" s="0" t="s">
        <v>61</v>
      </c>
      <c r="R59" s="0" t="s">
        <v>62</v>
      </c>
      <c r="S59" s="0" t="s">
        <v>63</v>
      </c>
      <c r="T59" s="0" t="n">
        <f aca="false">(D59 - C59)*(0.2/100)</f>
        <v>0.4</v>
      </c>
      <c r="U59" s="0" t="s">
        <v>43</v>
      </c>
      <c r="V59" s="5" t="s">
        <v>64</v>
      </c>
      <c r="W59" s="5" t="s">
        <v>65</v>
      </c>
      <c r="X59" s="0" t="n">
        <f aca="false">(D59 - C59)*(0.2/100)</f>
        <v>0.4</v>
      </c>
      <c r="Y59" s="0" t="s">
        <v>43</v>
      </c>
      <c r="Z59" s="5" t="s">
        <v>64</v>
      </c>
      <c r="AA59" s="5" t="s">
        <v>65</v>
      </c>
      <c r="AB59" s="0" t="s">
        <v>45</v>
      </c>
      <c r="AC59" s="0" t="s">
        <v>46</v>
      </c>
      <c r="AE59" s="0" t="s">
        <v>218</v>
      </c>
      <c r="AF59" s="1" t="n">
        <v>25186</v>
      </c>
      <c r="AH59" s="0" t="s">
        <v>49</v>
      </c>
      <c r="AI59" s="0" t="s">
        <v>219</v>
      </c>
      <c r="AO59" s="0" t="s">
        <v>51</v>
      </c>
    </row>
    <row r="60" customFormat="false" ht="13.8" hidden="false" customHeight="false" outlineLevel="0" collapsed="false">
      <c r="A60" s="0" t="s">
        <v>222</v>
      </c>
      <c r="B60" s="1" t="s">
        <v>223</v>
      </c>
      <c r="C60" s="0" t="n">
        <v>1</v>
      </c>
      <c r="D60" s="0" t="n">
        <v>201</v>
      </c>
      <c r="E60" s="0" t="s">
        <v>43</v>
      </c>
      <c r="F60" s="0" t="s">
        <v>206</v>
      </c>
      <c r="G60" s="0" t="n">
        <v>0</v>
      </c>
      <c r="H60" s="0" t="n">
        <v>10</v>
      </c>
      <c r="I60" s="0" t="s">
        <v>44</v>
      </c>
      <c r="J60" s="0" t="n">
        <f aca="false">(D60-C60)/(H60-G60)</f>
        <v>20</v>
      </c>
      <c r="K60" s="0" t="n">
        <v>1</v>
      </c>
      <c r="L60" s="1" t="n">
        <f aca="false">0.005</f>
        <v>0.005</v>
      </c>
      <c r="M60" s="0" t="s">
        <v>58</v>
      </c>
      <c r="N60" s="0" t="s">
        <v>59</v>
      </c>
      <c r="O60" s="0" t="s">
        <v>60</v>
      </c>
      <c r="P60" s="0" t="n">
        <f aca="false">(D60-C60)*(0.005/100)</f>
        <v>0.01</v>
      </c>
      <c r="Q60" s="0" t="s">
        <v>61</v>
      </c>
      <c r="R60" s="0" t="s">
        <v>62</v>
      </c>
      <c r="S60" s="0" t="s">
        <v>63</v>
      </c>
      <c r="T60" s="0" t="n">
        <f aca="false">(D60 - C60)*(0.2/100)</f>
        <v>0.4</v>
      </c>
      <c r="U60" s="0" t="s">
        <v>43</v>
      </c>
      <c r="V60" s="5" t="s">
        <v>64</v>
      </c>
      <c r="W60" s="5" t="s">
        <v>65</v>
      </c>
      <c r="X60" s="0" t="n">
        <f aca="false">(D60 - C60)*(0.2/100)</f>
        <v>0.4</v>
      </c>
      <c r="Y60" s="0" t="s">
        <v>43</v>
      </c>
      <c r="Z60" s="5" t="s">
        <v>64</v>
      </c>
      <c r="AA60" s="5" t="s">
        <v>65</v>
      </c>
      <c r="AB60" s="0" t="s">
        <v>45</v>
      </c>
      <c r="AC60" s="0" t="s">
        <v>46</v>
      </c>
      <c r="AE60" s="0" t="s">
        <v>218</v>
      </c>
      <c r="AF60" s="1" t="n">
        <v>25185</v>
      </c>
      <c r="AH60" s="0" t="s">
        <v>49</v>
      </c>
      <c r="AI60" s="0" t="s">
        <v>219</v>
      </c>
      <c r="AO60" s="0" t="s">
        <v>51</v>
      </c>
    </row>
    <row r="61" customFormat="false" ht="13.8" hidden="false" customHeight="false" outlineLevel="0" collapsed="false">
      <c r="A61" s="0" t="s">
        <v>224</v>
      </c>
      <c r="B61" s="1" t="s">
        <v>225</v>
      </c>
      <c r="C61" s="0" t="n">
        <v>0</v>
      </c>
      <c r="D61" s="0" t="n">
        <v>200</v>
      </c>
      <c r="E61" s="0" t="s">
        <v>43</v>
      </c>
      <c r="F61" s="0" t="s">
        <v>154</v>
      </c>
      <c r="G61" s="0" t="n">
        <v>0</v>
      </c>
      <c r="H61" s="0" t="n">
        <v>10</v>
      </c>
      <c r="I61" s="0" t="s">
        <v>44</v>
      </c>
      <c r="J61" s="0" t="n">
        <f aca="false">(D61-C61)/(H61-G61)</f>
        <v>20</v>
      </c>
      <c r="K61" s="0" t="n">
        <f aca="false">D61-(J61*H61)</f>
        <v>0</v>
      </c>
      <c r="L61" s="1" t="n">
        <f aca="false">0.005</f>
        <v>0.005</v>
      </c>
      <c r="M61" s="0" t="s">
        <v>58</v>
      </c>
      <c r="N61" s="0" t="s">
        <v>59</v>
      </c>
      <c r="O61" s="0" t="s">
        <v>60</v>
      </c>
      <c r="P61" s="0" t="n">
        <f aca="false">(D61-C61)*(0.005/100)</f>
        <v>0.01</v>
      </c>
      <c r="Q61" s="0" t="s">
        <v>61</v>
      </c>
      <c r="R61" s="0" t="s">
        <v>62</v>
      </c>
      <c r="S61" s="0" t="s">
        <v>63</v>
      </c>
      <c r="T61" s="0" t="n">
        <f aca="false">(D61 - C61)*(0.2/100)</f>
        <v>0.4</v>
      </c>
      <c r="U61" s="0" t="s">
        <v>43</v>
      </c>
      <c r="V61" s="5" t="s">
        <v>64</v>
      </c>
      <c r="W61" s="5" t="s">
        <v>65</v>
      </c>
      <c r="X61" s="0" t="n">
        <f aca="false">(D61 - C61)*(0.2/100)</f>
        <v>0.4</v>
      </c>
      <c r="Y61" s="0" t="s">
        <v>43</v>
      </c>
      <c r="Z61" s="5" t="s">
        <v>64</v>
      </c>
      <c r="AA61" s="5" t="s">
        <v>65</v>
      </c>
      <c r="AB61" s="0" t="s">
        <v>45</v>
      </c>
      <c r="AC61" s="0" t="s">
        <v>46</v>
      </c>
      <c r="AE61" s="0" t="s">
        <v>226</v>
      </c>
      <c r="AF61" s="1"/>
      <c r="AH61" s="0" t="s">
        <v>49</v>
      </c>
      <c r="AI61" s="0" t="s">
        <v>219</v>
      </c>
      <c r="AO61" s="0" t="s">
        <v>51</v>
      </c>
    </row>
    <row r="62" customFormat="false" ht="13.8" hidden="false" customHeight="false" outlineLevel="0" collapsed="false">
      <c r="A62" s="0" t="s">
        <v>227</v>
      </c>
      <c r="B62" s="1" t="s">
        <v>228</v>
      </c>
      <c r="C62" s="0" t="n">
        <v>0</v>
      </c>
      <c r="D62" s="0" t="n">
        <v>50</v>
      </c>
      <c r="E62" s="0" t="s">
        <v>43</v>
      </c>
      <c r="F62" s="0" t="s">
        <v>154</v>
      </c>
      <c r="G62" s="0" t="n">
        <v>0</v>
      </c>
      <c r="H62" s="0" t="n">
        <v>10</v>
      </c>
      <c r="I62" s="0" t="s">
        <v>44</v>
      </c>
      <c r="J62" s="0" t="n">
        <f aca="false">(D62-C62)/(H62-G62)</f>
        <v>5</v>
      </c>
      <c r="K62" s="0" t="n">
        <f aca="false">D62-(J62*H62)</f>
        <v>0</v>
      </c>
      <c r="L62" s="1" t="s">
        <v>155</v>
      </c>
      <c r="M62" s="0" t="s">
        <v>155</v>
      </c>
      <c r="N62" s="0" t="s">
        <v>155</v>
      </c>
      <c r="O62" s="0" t="s">
        <v>155</v>
      </c>
      <c r="P62" s="0" t="n">
        <f aca="false">(0.025/100)*(D62-C62)</f>
        <v>0.0125</v>
      </c>
      <c r="Q62" s="0" t="s">
        <v>43</v>
      </c>
      <c r="R62" s="5" t="s">
        <v>156</v>
      </c>
      <c r="S62" s="0" t="s">
        <v>65</v>
      </c>
      <c r="T62" s="0" t="n">
        <f aca="false">(D62 - C62)*0.001</f>
        <v>0.05</v>
      </c>
      <c r="U62" s="0" t="s">
        <v>43</v>
      </c>
      <c r="V62" s="5" t="s">
        <v>157</v>
      </c>
      <c r="W62" s="5" t="s">
        <v>65</v>
      </c>
      <c r="X62" s="0" t="s">
        <v>155</v>
      </c>
      <c r="Y62" s="0" t="s">
        <v>155</v>
      </c>
      <c r="Z62" s="0" t="s">
        <v>155</v>
      </c>
      <c r="AA62" s="0" t="s">
        <v>155</v>
      </c>
      <c r="AB62" s="0" t="s">
        <v>45</v>
      </c>
      <c r="AC62" s="0" t="s">
        <v>46</v>
      </c>
      <c r="AE62" s="0" t="s">
        <v>158</v>
      </c>
      <c r="AF62" s="1" t="n">
        <v>431003</v>
      </c>
      <c r="AH62" s="0" t="s">
        <v>49</v>
      </c>
      <c r="AI62" s="0" t="s">
        <v>219</v>
      </c>
      <c r="AO62" s="0" t="s">
        <v>159</v>
      </c>
    </row>
    <row r="63" customFormat="false" ht="13.8" hidden="false" customHeight="false" outlineLevel="0" collapsed="false">
      <c r="A63" s="0" t="s">
        <v>229</v>
      </c>
      <c r="B63" s="1" t="s">
        <v>230</v>
      </c>
      <c r="C63" s="0" t="n">
        <v>0</v>
      </c>
      <c r="D63" s="0" t="n">
        <v>50</v>
      </c>
      <c r="E63" s="0" t="s">
        <v>43</v>
      </c>
      <c r="F63" s="0" t="s">
        <v>154</v>
      </c>
      <c r="G63" s="0" t="n">
        <v>0</v>
      </c>
      <c r="H63" s="0" t="n">
        <v>10</v>
      </c>
      <c r="I63" s="0" t="s">
        <v>44</v>
      </c>
      <c r="J63" s="0" t="n">
        <f aca="false">(D63-C63)/(H63-G63)</f>
        <v>5</v>
      </c>
      <c r="K63" s="0" t="n">
        <f aca="false">D63-(J63*H63)</f>
        <v>0</v>
      </c>
      <c r="L63" s="1" t="s">
        <v>155</v>
      </c>
      <c r="M63" s="0" t="s">
        <v>155</v>
      </c>
      <c r="N63" s="0" t="s">
        <v>155</v>
      </c>
      <c r="O63" s="0" t="s">
        <v>155</v>
      </c>
      <c r="P63" s="0" t="n">
        <f aca="false">(0.025/100)*(D63-C63)</f>
        <v>0.0125</v>
      </c>
      <c r="Q63" s="0" t="s">
        <v>43</v>
      </c>
      <c r="R63" s="5" t="s">
        <v>156</v>
      </c>
      <c r="S63" s="0" t="s">
        <v>65</v>
      </c>
      <c r="T63" s="0" t="n">
        <f aca="false">(D63 - C63)*0.001</f>
        <v>0.05</v>
      </c>
      <c r="U63" s="0" t="s">
        <v>43</v>
      </c>
      <c r="V63" s="5" t="s">
        <v>157</v>
      </c>
      <c r="W63" s="5" t="s">
        <v>65</v>
      </c>
      <c r="X63" s="0" t="s">
        <v>155</v>
      </c>
      <c r="Y63" s="0" t="s">
        <v>155</v>
      </c>
      <c r="Z63" s="0" t="s">
        <v>155</v>
      </c>
      <c r="AA63" s="0" t="s">
        <v>155</v>
      </c>
      <c r="AB63" s="0" t="s">
        <v>45</v>
      </c>
      <c r="AC63" s="0" t="s">
        <v>46</v>
      </c>
      <c r="AE63" s="0" t="s">
        <v>158</v>
      </c>
      <c r="AF63" s="1" t="s">
        <v>231</v>
      </c>
      <c r="AH63" s="0" t="s">
        <v>49</v>
      </c>
      <c r="AI63" s="0" t="s">
        <v>219</v>
      </c>
      <c r="AO63" s="0" t="s">
        <v>159</v>
      </c>
    </row>
    <row r="64" customFormat="false" ht="13.8" hidden="false" customHeight="false" outlineLevel="0" collapsed="false">
      <c r="A64" s="0" t="s">
        <v>232</v>
      </c>
      <c r="B64" s="1" t="s">
        <v>233</v>
      </c>
      <c r="C64" s="0" t="n">
        <v>0</v>
      </c>
      <c r="D64" s="0" t="n">
        <v>30</v>
      </c>
      <c r="E64" s="0" t="s">
        <v>43</v>
      </c>
      <c r="F64" s="0" t="s">
        <v>154</v>
      </c>
      <c r="G64" s="0" t="n">
        <v>0</v>
      </c>
      <c r="H64" s="0" t="n">
        <v>10</v>
      </c>
      <c r="I64" s="0" t="s">
        <v>44</v>
      </c>
      <c r="J64" s="0" t="n">
        <f aca="false">(D64-C64)/(H64-G64)</f>
        <v>3</v>
      </c>
      <c r="K64" s="0" t="n">
        <f aca="false">D64-(J64*H64)</f>
        <v>0</v>
      </c>
      <c r="AB64" s="0" t="s">
        <v>45</v>
      </c>
      <c r="AC64" s="0" t="s">
        <v>46</v>
      </c>
      <c r="AE64" s="0" t="s">
        <v>234</v>
      </c>
      <c r="AF64" s="1" t="n">
        <v>126240</v>
      </c>
      <c r="AH64" s="0" t="s">
        <v>49</v>
      </c>
      <c r="AI64" s="0" t="s">
        <v>50</v>
      </c>
    </row>
    <row r="65" customFormat="false" ht="13.8" hidden="false" customHeight="false" outlineLevel="0" collapsed="false">
      <c r="A65" s="0" t="s">
        <v>235</v>
      </c>
      <c r="B65" s="1" t="s">
        <v>236</v>
      </c>
      <c r="C65" s="0" t="n">
        <v>0</v>
      </c>
      <c r="D65" s="0" t="n">
        <v>10</v>
      </c>
      <c r="E65" s="0" t="s">
        <v>43</v>
      </c>
      <c r="F65" s="0" t="s">
        <v>154</v>
      </c>
      <c r="G65" s="0" t="n">
        <v>0</v>
      </c>
      <c r="H65" s="0" t="n">
        <v>10</v>
      </c>
      <c r="I65" s="0" t="s">
        <v>44</v>
      </c>
      <c r="J65" s="0" t="n">
        <f aca="false">(D65-C65)/(H65-G65)</f>
        <v>1</v>
      </c>
      <c r="K65" s="0" t="n">
        <v>1</v>
      </c>
      <c r="L65" s="1" t="s">
        <v>155</v>
      </c>
      <c r="M65" s="0" t="s">
        <v>155</v>
      </c>
      <c r="N65" s="0" t="s">
        <v>155</v>
      </c>
      <c r="O65" s="0" t="s">
        <v>155</v>
      </c>
      <c r="P65" s="0" t="n">
        <f aca="false">0.004*D65</f>
        <v>0.04</v>
      </c>
      <c r="Q65" s="0" t="s">
        <v>43</v>
      </c>
      <c r="R65" s="5" t="s">
        <v>237</v>
      </c>
      <c r="S65" s="0" t="s">
        <v>65</v>
      </c>
      <c r="T65" s="0" t="n">
        <f aca="false">0.0025*D65</f>
        <v>0.025</v>
      </c>
      <c r="U65" s="0" t="s">
        <v>43</v>
      </c>
      <c r="V65" s="5" t="s">
        <v>238</v>
      </c>
      <c r="W65" s="5" t="s">
        <v>65</v>
      </c>
      <c r="X65" s="0" t="s">
        <v>155</v>
      </c>
      <c r="Y65" s="0" t="s">
        <v>155</v>
      </c>
      <c r="Z65" s="0" t="s">
        <v>155</v>
      </c>
      <c r="AA65" s="0" t="s">
        <v>155</v>
      </c>
      <c r="AB65" s="1"/>
      <c r="AC65" s="0" t="s">
        <v>239</v>
      </c>
      <c r="AE65" s="0" t="s">
        <v>240</v>
      </c>
      <c r="AF65" s="0" t="s">
        <v>241</v>
      </c>
      <c r="AH65" s="0" t="s">
        <v>49</v>
      </c>
      <c r="AN65" s="0" t="s">
        <v>242</v>
      </c>
    </row>
    <row r="66" customFormat="false" ht="13.8" hidden="false" customHeight="false" outlineLevel="0" collapsed="false">
      <c r="A66" s="0" t="s">
        <v>243</v>
      </c>
      <c r="B66" s="1" t="s">
        <v>244</v>
      </c>
      <c r="C66" s="0" t="n">
        <v>0</v>
      </c>
      <c r="D66" s="0" t="n">
        <v>10</v>
      </c>
      <c r="E66" s="0" t="s">
        <v>43</v>
      </c>
      <c r="F66" s="0" t="s">
        <v>206</v>
      </c>
      <c r="G66" s="0" t="n">
        <v>0</v>
      </c>
      <c r="H66" s="0" t="n">
        <v>10</v>
      </c>
      <c r="I66" s="0" t="s">
        <v>44</v>
      </c>
      <c r="J66" s="0" t="n">
        <v>1</v>
      </c>
      <c r="K66" s="0" t="n">
        <v>1</v>
      </c>
      <c r="L66" s="1" t="s">
        <v>155</v>
      </c>
      <c r="M66" s="0" t="s">
        <v>155</v>
      </c>
      <c r="N66" s="0" t="s">
        <v>155</v>
      </c>
      <c r="O66" s="0" t="s">
        <v>155</v>
      </c>
      <c r="P66" s="0" t="n">
        <f aca="false">0.005*D66</f>
        <v>0.05</v>
      </c>
      <c r="Q66" s="0" t="s">
        <v>43</v>
      </c>
      <c r="R66" s="5" t="s">
        <v>237</v>
      </c>
      <c r="S66" s="0" t="s">
        <v>65</v>
      </c>
      <c r="T66" s="0" t="n">
        <f aca="false">0.005*D66</f>
        <v>0.05</v>
      </c>
      <c r="U66" s="0" t="s">
        <v>43</v>
      </c>
      <c r="V66" s="5" t="s">
        <v>237</v>
      </c>
      <c r="W66" s="5" t="s">
        <v>65</v>
      </c>
      <c r="X66" s="0" t="s">
        <v>155</v>
      </c>
      <c r="Y66" s="0" t="s">
        <v>155</v>
      </c>
      <c r="Z66" s="0" t="s">
        <v>155</v>
      </c>
      <c r="AA66" s="0" t="s">
        <v>155</v>
      </c>
      <c r="AB66" s="1"/>
      <c r="AC66" s="0" t="s">
        <v>239</v>
      </c>
      <c r="AE66" s="0" t="s">
        <v>245</v>
      </c>
      <c r="AF66" s="0" t="s">
        <v>246</v>
      </c>
      <c r="AH66" s="0" t="s">
        <v>49</v>
      </c>
      <c r="AN66" s="0" t="s">
        <v>242</v>
      </c>
    </row>
    <row r="67" customFormat="false" ht="13.8" hidden="false" customHeight="false" outlineLevel="0" collapsed="false">
      <c r="A67" s="0" t="s">
        <v>247</v>
      </c>
      <c r="B67" s="1" t="s">
        <v>248</v>
      </c>
      <c r="C67" s="0" t="n">
        <v>0</v>
      </c>
      <c r="D67" s="0" t="n">
        <v>10</v>
      </c>
      <c r="E67" s="0" t="s">
        <v>43</v>
      </c>
      <c r="F67" s="0" t="s">
        <v>154</v>
      </c>
      <c r="G67" s="0" t="n">
        <v>0</v>
      </c>
      <c r="H67" s="0" t="n">
        <v>10</v>
      </c>
      <c r="I67" s="0" t="s">
        <v>44</v>
      </c>
      <c r="J67" s="0" t="n">
        <f aca="false">(D67-C67)/(H67-G67)</f>
        <v>1</v>
      </c>
      <c r="K67" s="0" t="n">
        <v>1</v>
      </c>
      <c r="L67" s="1" t="s">
        <v>155</v>
      </c>
      <c r="M67" s="0" t="s">
        <v>155</v>
      </c>
      <c r="N67" s="0" t="s">
        <v>155</v>
      </c>
      <c r="O67" s="0" t="s">
        <v>155</v>
      </c>
      <c r="P67" s="0" t="n">
        <f aca="false">0.004*D67</f>
        <v>0.04</v>
      </c>
      <c r="Q67" s="0" t="s">
        <v>43</v>
      </c>
      <c r="R67" s="5" t="s">
        <v>237</v>
      </c>
      <c r="S67" s="0" t="s">
        <v>65</v>
      </c>
      <c r="T67" s="0" t="n">
        <f aca="false">0.0025*D67</f>
        <v>0.025</v>
      </c>
      <c r="U67" s="0" t="s">
        <v>43</v>
      </c>
      <c r="V67" s="5" t="s">
        <v>238</v>
      </c>
      <c r="W67" s="5" t="s">
        <v>65</v>
      </c>
      <c r="X67" s="0" t="s">
        <v>155</v>
      </c>
      <c r="Y67" s="0" t="s">
        <v>155</v>
      </c>
      <c r="Z67" s="0" t="s">
        <v>155</v>
      </c>
      <c r="AA67" s="0" t="s">
        <v>155</v>
      </c>
      <c r="AB67" s="1"/>
      <c r="AC67" s="0" t="s">
        <v>239</v>
      </c>
      <c r="AE67" s="0" t="s">
        <v>240</v>
      </c>
      <c r="AF67" s="0" t="s">
        <v>249</v>
      </c>
      <c r="AH67" s="0" t="s">
        <v>49</v>
      </c>
      <c r="AN67" s="0" t="s">
        <v>242</v>
      </c>
    </row>
    <row r="68" customFormat="false" ht="13.8" hidden="false" customHeight="false" outlineLevel="0" collapsed="false">
      <c r="A68" s="0" t="s">
        <v>250</v>
      </c>
      <c r="B68" s="1" t="s">
        <v>251</v>
      </c>
      <c r="C68" s="0" t="n">
        <v>0</v>
      </c>
      <c r="D68" s="0" t="n">
        <v>10</v>
      </c>
      <c r="E68" s="0" t="s">
        <v>43</v>
      </c>
      <c r="F68" s="0" t="s">
        <v>206</v>
      </c>
      <c r="G68" s="0" t="n">
        <v>0</v>
      </c>
      <c r="H68" s="0" t="n">
        <v>10</v>
      </c>
      <c r="I68" s="0" t="s">
        <v>44</v>
      </c>
      <c r="J68" s="0" t="n">
        <v>1</v>
      </c>
      <c r="K68" s="0" t="n">
        <v>1</v>
      </c>
      <c r="L68" s="1" t="s">
        <v>155</v>
      </c>
      <c r="M68" s="0" t="s">
        <v>155</v>
      </c>
      <c r="N68" s="0" t="s">
        <v>155</v>
      </c>
      <c r="O68" s="0" t="s">
        <v>155</v>
      </c>
      <c r="P68" s="0" t="n">
        <f aca="false">0.005*D68</f>
        <v>0.05</v>
      </c>
      <c r="Q68" s="0" t="s">
        <v>43</v>
      </c>
      <c r="R68" s="5" t="s">
        <v>237</v>
      </c>
      <c r="S68" s="0" t="s">
        <v>65</v>
      </c>
      <c r="T68" s="0" t="n">
        <f aca="false">0.005*D68</f>
        <v>0.05</v>
      </c>
      <c r="U68" s="0" t="s">
        <v>43</v>
      </c>
      <c r="V68" s="5" t="s">
        <v>237</v>
      </c>
      <c r="W68" s="5" t="s">
        <v>65</v>
      </c>
      <c r="X68" s="0" t="s">
        <v>155</v>
      </c>
      <c r="Y68" s="0" t="s">
        <v>155</v>
      </c>
      <c r="Z68" s="0" t="s">
        <v>155</v>
      </c>
      <c r="AA68" s="0" t="s">
        <v>155</v>
      </c>
      <c r="AB68" s="1"/>
      <c r="AC68" s="0" t="s">
        <v>239</v>
      </c>
      <c r="AE68" s="0" t="s">
        <v>252</v>
      </c>
      <c r="AF68" s="0" t="s">
        <v>253</v>
      </c>
      <c r="AH68" s="0" t="s">
        <v>49</v>
      </c>
      <c r="AN68" s="0" t="s">
        <v>242</v>
      </c>
    </row>
    <row r="69" customFormat="false" ht="15" hidden="false" customHeight="false" outlineLevel="0" collapsed="false">
      <c r="B69" s="1"/>
      <c r="P69" s="1"/>
      <c r="U69" s="1"/>
    </row>
    <row r="70" customFormat="false" ht="15" hidden="false" customHeight="false" outlineLevel="0" collapsed="false">
      <c r="B70" s="1"/>
      <c r="P70" s="1"/>
      <c r="U70" s="1"/>
    </row>
    <row r="71" customFormat="false" ht="15" hidden="false" customHeight="false" outlineLevel="0" collapsed="false">
      <c r="B71" s="1"/>
      <c r="P71" s="1"/>
      <c r="U71" s="1"/>
    </row>
    <row r="72" customFormat="false" ht="15" hidden="false" customHeight="false" outlineLevel="0" collapsed="false">
      <c r="B72" s="1"/>
      <c r="P72" s="1"/>
      <c r="U72" s="1"/>
    </row>
    <row r="73" customFormat="false" ht="15" hidden="false" customHeight="false" outlineLevel="0" collapsed="false">
      <c r="B73" s="1"/>
      <c r="P73" s="1"/>
      <c r="U73" s="1"/>
    </row>
    <row r="74" customFormat="false" ht="15" hidden="false" customHeight="false" outlineLevel="0" collapsed="false">
      <c r="B74" s="1"/>
      <c r="P74" s="1"/>
      <c r="U74" s="1"/>
    </row>
    <row r="75" customFormat="false" ht="15" hidden="false" customHeight="false" outlineLevel="0" collapsed="false">
      <c r="B75" s="1"/>
      <c r="P75" s="1"/>
      <c r="U75" s="1"/>
    </row>
    <row r="76" customFormat="false" ht="15" hidden="false" customHeight="false" outlineLevel="0" collapsed="false">
      <c r="B76" s="1"/>
      <c r="P76" s="1"/>
      <c r="U76" s="6"/>
    </row>
    <row r="77" customFormat="false" ht="15" hidden="false" customHeight="false" outlineLevel="0" collapsed="false">
      <c r="B77" s="1"/>
      <c r="P77" s="1"/>
      <c r="U77" s="6"/>
    </row>
    <row r="78" customFormat="false" ht="15" hidden="false" customHeight="false" outlineLevel="0" collapsed="false">
      <c r="B78" s="1"/>
      <c r="P78" s="1"/>
      <c r="U78" s="6"/>
    </row>
    <row r="79" customFormat="false" ht="15" hidden="false" customHeight="false" outlineLevel="0" collapsed="false">
      <c r="B79" s="1"/>
      <c r="P79" s="1"/>
      <c r="U79" s="1"/>
    </row>
    <row r="80" customFormat="false" ht="15" hidden="false" customHeight="false" outlineLevel="0" collapsed="false">
      <c r="B80" s="1"/>
      <c r="P80" s="1"/>
      <c r="U80" s="1"/>
    </row>
    <row r="81" customFormat="false" ht="15" hidden="false" customHeight="false" outlineLevel="0" collapsed="false">
      <c r="B81" s="1"/>
      <c r="P81" s="1"/>
      <c r="U81" s="1"/>
    </row>
    <row r="82" customFormat="false" ht="15" hidden="false" customHeight="false" outlineLevel="0" collapsed="false">
      <c r="B82" s="1"/>
      <c r="P82" s="1"/>
      <c r="U82" s="1"/>
    </row>
    <row r="83" customFormat="false" ht="15" hidden="false" customHeight="false" outlineLevel="0" collapsed="false">
      <c r="B83" s="1"/>
      <c r="P83" s="1"/>
      <c r="U83" s="1"/>
    </row>
    <row r="88" customFormat="false" ht="15" hidden="false" customHeight="false" outlineLevel="0" collapsed="false">
      <c r="B88" s="1"/>
      <c r="P88" s="1"/>
      <c r="U88" s="1"/>
      <c r="Z88" s="7"/>
      <c r="AA88" s="7"/>
      <c r="AB88" s="7"/>
      <c r="AC88" s="8"/>
    </row>
    <row r="89" customFormat="false" ht="15" hidden="false" customHeight="false" outlineLevel="0" collapsed="false">
      <c r="B89" s="1"/>
      <c r="P89" s="1"/>
      <c r="U89" s="1"/>
      <c r="Z89" s="7"/>
      <c r="AA89" s="7"/>
      <c r="AB89" s="7"/>
      <c r="AC89" s="8"/>
    </row>
    <row r="90" customFormat="false" ht="15" hidden="false" customHeight="false" outlineLevel="0" collapsed="false">
      <c r="B90" s="1"/>
      <c r="P90" s="1"/>
      <c r="U90" s="1"/>
      <c r="Z90" s="7"/>
      <c r="AA90" s="7"/>
      <c r="AB90" s="7"/>
      <c r="AC90" s="8"/>
    </row>
    <row r="91" customFormat="false" ht="15" hidden="false" customHeight="false" outlineLevel="0" collapsed="false">
      <c r="B91" s="1"/>
      <c r="P91" s="1"/>
      <c r="U91" s="1"/>
      <c r="Z91" s="7"/>
      <c r="AA91" s="7"/>
      <c r="AB91" s="7"/>
      <c r="AC91" s="8"/>
    </row>
    <row r="92" customFormat="false" ht="15" hidden="false" customHeight="false" outlineLevel="0" collapsed="false">
      <c r="B92" s="1"/>
      <c r="P92" s="1"/>
      <c r="U92" s="1"/>
      <c r="Z92" s="7"/>
      <c r="AA92" s="7"/>
      <c r="AB92" s="7"/>
      <c r="AC92" s="8"/>
    </row>
    <row r="135" customFormat="false" ht="15" hidden="false" customHeight="false" outlineLevel="0" collapsed="false">
      <c r="P135" s="1"/>
    </row>
    <row r="136" customFormat="false" ht="15" hidden="false" customHeight="false" outlineLevel="0" collapsed="false">
      <c r="P136" s="1"/>
    </row>
    <row r="137" customFormat="false" ht="15" hidden="false" customHeight="false" outlineLevel="0" collapsed="false">
      <c r="P137" s="1"/>
    </row>
    <row r="138" customFormat="false" ht="15" hidden="false" customHeight="false" outlineLevel="0" collapsed="false">
      <c r="P138" s="1"/>
    </row>
    <row r="139" customFormat="false" ht="15" hidden="false" customHeight="false" outlineLevel="0" collapsed="false">
      <c r="P139" s="1"/>
    </row>
    <row r="140" customFormat="false" ht="15" hidden="false" customHeight="false" outlineLevel="0" collapsed="false">
      <c r="P140" s="1"/>
    </row>
    <row r="141" customFormat="false" ht="15" hidden="false" customHeight="false" outlineLevel="0" collapsed="false">
      <c r="P141" s="1"/>
    </row>
    <row r="142" customFormat="false" ht="15" hidden="false" customHeight="false" outlineLevel="0" collapsed="false">
      <c r="P142" s="1"/>
    </row>
    <row r="143" customFormat="false" ht="15" hidden="false" customHeight="false" outlineLevel="0" collapsed="false">
      <c r="P143" s="1"/>
    </row>
    <row r="144" customFormat="false" ht="15" hidden="false" customHeight="false" outlineLevel="0" collapsed="false">
      <c r="P144" s="1"/>
    </row>
    <row r="145" customFormat="false" ht="15" hidden="false" customHeight="false" outlineLevel="0" collapsed="false">
      <c r="P145" s="1"/>
    </row>
    <row r="146" customFormat="false" ht="15" hidden="false" customHeight="false" outlineLevel="0" collapsed="false">
      <c r="P146" s="1"/>
    </row>
    <row r="147" customFormat="false" ht="15" hidden="false" customHeight="false" outlineLevel="0" collapsed="false">
      <c r="P147" s="1"/>
    </row>
    <row r="148" customFormat="false" ht="15" hidden="false" customHeight="false" outlineLevel="0" collapsed="false">
      <c r="P148" s="1"/>
    </row>
    <row r="149" customFormat="false" ht="15" hidden="false" customHeight="false" outlineLevel="0" collapsed="false">
      <c r="P149" s="1"/>
    </row>
    <row r="150" customFormat="false" ht="15" hidden="false" customHeight="false" outlineLevel="0" collapsed="false">
      <c r="P150" s="1"/>
    </row>
    <row r="151" customFormat="false" ht="15" hidden="false" customHeight="false" outlineLevel="0" collapsed="false">
      <c r="P151" s="1"/>
    </row>
    <row r="152" customFormat="false" ht="15" hidden="false" customHeight="false" outlineLevel="0" collapsed="false">
      <c r="P152" s="1"/>
    </row>
    <row r="153" customFormat="false" ht="15" hidden="false" customHeight="false" outlineLevel="0" collapsed="false">
      <c r="P153" s="1"/>
    </row>
    <row r="154" customFormat="false" ht="15" hidden="false" customHeight="false" outlineLevel="0" collapsed="false">
      <c r="P154" s="1"/>
    </row>
    <row r="155" customFormat="false" ht="15" hidden="false" customHeight="false" outlineLevel="0" collapsed="false">
      <c r="P155" s="1"/>
    </row>
    <row r="156" customFormat="false" ht="15" hidden="false" customHeight="false" outlineLevel="0" collapsed="false">
      <c r="P156" s="1"/>
    </row>
    <row r="157" customFormat="false" ht="15" hidden="false" customHeight="false" outlineLevel="0" collapsed="false">
      <c r="P157" s="1"/>
    </row>
    <row r="158" customFormat="false" ht="15" hidden="false" customHeight="false" outlineLevel="0" collapsed="false">
      <c r="P158" s="1"/>
    </row>
    <row r="159" customFormat="false" ht="15" hidden="false" customHeight="false" outlineLevel="0" collapsed="false">
      <c r="P159" s="1"/>
    </row>
    <row r="160" customFormat="false" ht="15" hidden="false" customHeight="false" outlineLevel="0" collapsed="false">
      <c r="P160" s="1"/>
    </row>
    <row r="161" customFormat="false" ht="15" hidden="false" customHeight="false" outlineLevel="0" collapsed="false">
      <c r="P161" s="1"/>
    </row>
    <row r="162" customFormat="false" ht="15" hidden="false" customHeight="false" outlineLevel="0" collapsed="false">
      <c r="P162" s="1"/>
    </row>
    <row r="163" customFormat="false" ht="15" hidden="false" customHeight="false" outlineLevel="0" collapsed="false">
      <c r="P163" s="1"/>
    </row>
    <row r="164" customFormat="false" ht="15" hidden="false" customHeight="false" outlineLevel="0" collapsed="false">
      <c r="P164" s="1"/>
    </row>
    <row r="165" customFormat="false" ht="15" hidden="false" customHeight="false" outlineLevel="0" collapsed="false">
      <c r="P165" s="1"/>
    </row>
    <row r="166" customFormat="false" ht="15" hidden="false" customHeight="false" outlineLevel="0" collapsed="false">
      <c r="P166" s="1"/>
    </row>
    <row r="167" customFormat="false" ht="15" hidden="false" customHeight="false" outlineLevel="0" collapsed="false">
      <c r="P167" s="1"/>
    </row>
    <row r="168" customFormat="false" ht="15" hidden="false" customHeight="false" outlineLevel="0" collapsed="false">
      <c r="P168" s="1"/>
    </row>
    <row r="169" customFormat="false" ht="15" hidden="false" customHeight="false" outlineLevel="0" collapsed="false">
      <c r="P169" s="1"/>
    </row>
    <row r="170" customFormat="false" ht="15" hidden="false" customHeight="false" outlineLevel="0" collapsed="false">
      <c r="P170" s="1"/>
    </row>
    <row r="171" customFormat="false" ht="15" hidden="false" customHeight="false" outlineLevel="0" collapsed="false">
      <c r="P171" s="1"/>
    </row>
    <row r="172" customFormat="false" ht="15" hidden="false" customHeight="false" outlineLevel="0" collapsed="false">
      <c r="P172" s="1"/>
    </row>
    <row r="173" customFormat="false" ht="15" hidden="false" customHeight="false" outlineLevel="0" collapsed="false">
      <c r="P173" s="1"/>
    </row>
    <row r="174" customFormat="false" ht="15" hidden="false" customHeight="false" outlineLevel="0" collapsed="false">
      <c r="P174" s="1"/>
    </row>
    <row r="175" customFormat="false" ht="15" hidden="false" customHeight="false" outlineLevel="0" collapsed="false">
      <c r="P175" s="1"/>
    </row>
    <row r="176" customFormat="false" ht="15" hidden="false" customHeight="false" outlineLevel="0" collapsed="false">
      <c r="P176" s="1"/>
    </row>
    <row r="177" customFormat="false" ht="15" hidden="false" customHeight="false" outlineLevel="0" collapsed="false">
      <c r="P177" s="1"/>
    </row>
    <row r="178" customFormat="false" ht="15" hidden="false" customHeight="false" outlineLevel="0" collapsed="false">
      <c r="P178" s="1"/>
    </row>
    <row r="179" customFormat="false" ht="15" hidden="false" customHeight="false" outlineLevel="0" collapsed="false">
      <c r="P179" s="1"/>
    </row>
    <row r="180" customFormat="false" ht="15" hidden="false" customHeight="false" outlineLevel="0" collapsed="false">
      <c r="P180" s="1"/>
    </row>
    <row r="181" customFormat="false" ht="15" hidden="false" customHeight="false" outlineLevel="0" collapsed="false">
      <c r="P181" s="1"/>
    </row>
    <row r="182" customFormat="false" ht="15" hidden="false" customHeight="false" outlineLevel="0" collapsed="false">
      <c r="P182" s="1"/>
    </row>
    <row r="183" customFormat="false" ht="15" hidden="false" customHeight="false" outlineLevel="0" collapsed="false">
      <c r="P183" s="1"/>
    </row>
    <row r="184" customFormat="false" ht="15" hidden="false" customHeight="false" outlineLevel="0" collapsed="false">
      <c r="P184" s="1"/>
    </row>
    <row r="185" customFormat="false" ht="15" hidden="false" customHeight="false" outlineLevel="0" collapsed="false">
      <c r="P185" s="1"/>
    </row>
    <row r="186" customFormat="false" ht="15" hidden="false" customHeight="false" outlineLevel="0" collapsed="false">
      <c r="P186" s="1"/>
    </row>
    <row r="187" customFormat="false" ht="15" hidden="false" customHeight="false" outlineLevel="0" collapsed="false">
      <c r="P187" s="1"/>
    </row>
    <row r="188" customFormat="false" ht="15" hidden="false" customHeight="false" outlineLevel="0" collapsed="false">
      <c r="P188" s="1"/>
    </row>
    <row r="189" customFormat="false" ht="15" hidden="false" customHeight="false" outlineLevel="0" collapsed="false">
      <c r="P189" s="1"/>
    </row>
    <row r="190" customFormat="false" ht="15" hidden="false" customHeight="false" outlineLevel="0" collapsed="false">
      <c r="P190" s="1"/>
    </row>
    <row r="191" customFormat="false" ht="15" hidden="false" customHeight="false" outlineLevel="0" collapsed="false">
      <c r="P191" s="1"/>
    </row>
    <row r="192" customFormat="false" ht="15" hidden="false" customHeight="false" outlineLevel="0" collapsed="false">
      <c r="P192" s="1"/>
    </row>
    <row r="193" customFormat="false" ht="15" hidden="false" customHeight="false" outlineLevel="0" collapsed="false">
      <c r="P193" s="1"/>
    </row>
    <row r="194" customFormat="false" ht="15" hidden="false" customHeight="false" outlineLevel="0" collapsed="false">
      <c r="P194" s="1"/>
    </row>
    <row r="195" customFormat="false" ht="15" hidden="false" customHeight="false" outlineLevel="0" collapsed="false">
      <c r="P195" s="1"/>
    </row>
    <row r="196" customFormat="false" ht="15" hidden="false" customHeight="false" outlineLevel="0" collapsed="false">
      <c r="P196" s="1"/>
    </row>
    <row r="197" customFormat="false" ht="15" hidden="false" customHeight="false" outlineLevel="0" collapsed="false">
      <c r="P197" s="1"/>
    </row>
    <row r="198" customFormat="false" ht="15" hidden="false" customHeight="false" outlineLevel="0" collapsed="false">
      <c r="P198" s="1"/>
    </row>
    <row r="199" customFormat="false" ht="15" hidden="false" customHeight="false" outlineLevel="0" collapsed="false">
      <c r="P199" s="1"/>
    </row>
    <row r="200" customFormat="false" ht="15" hidden="false" customHeight="false" outlineLevel="0" collapsed="false">
      <c r="P200" s="1"/>
    </row>
    <row r="201" customFormat="false" ht="15" hidden="false" customHeight="false" outlineLevel="0" collapsed="false">
      <c r="P201" s="1"/>
    </row>
    <row r="202" customFormat="false" ht="15" hidden="false" customHeight="false" outlineLevel="0" collapsed="false">
      <c r="P202" s="1"/>
    </row>
    <row r="203" customFormat="false" ht="15" hidden="false" customHeight="false" outlineLevel="0" collapsed="false">
      <c r="P203" s="1"/>
    </row>
  </sheetData>
  <autoFilter ref="A1:AO2"/>
  <mergeCells count="4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</mergeCells>
  <hyperlinks>
    <hyperlink ref="AO3" r:id="rId1" display="S:\Rexer\02_Datenblaetter\datenblatt_080300_Keller_Drucksensor_Serie23u25_200bar.pdf"/>
    <hyperlink ref="AO4" r:id="rId2" display="S:\Rexer\02_Datenblaetter\datenblatt_080300_Keller_Drucksensor_Serie23u25_200bar.pdf"/>
    <hyperlink ref="AO5" r:id="rId3" display="S:\Rexer\02_Datenblaetter\datenblatt_080300_Keller_Drucksensor_Serie23u25_200bar.pdf"/>
    <hyperlink ref="AO6" r:id="rId4" display="S:\Rexer\02_Datenblaetter\datenblatt_080300_Keller_Drucksensor_Serie23u25_200bar.pdf"/>
    <hyperlink ref="AO8" r:id="rId5" display="S:\Rexer\02_Datenblaetter\datenblatt_080300_Keller_Drucksensor_Serie23u25_200bar.pdf"/>
    <hyperlink ref="AO9" r:id="rId6" display="S:\Rexer\02_Datenblaetter\datenblatt_080300_Keller_Drucksensor_Serie23u25_200bar.pdf"/>
    <hyperlink ref="AO12" r:id="rId7" display="S:\Rexer\02_Datenblaetter\datenblatt_080300_Keller_Drucksensor_Serie23u25_200bar.pdf"/>
    <hyperlink ref="AO13" r:id="rId8" display="S:\Rexer\02_Datenblaetter\datenblatt_080300_Keller_Drucksensor_Serie23u25_200bar.pdf"/>
    <hyperlink ref="AO14" r:id="rId9" display="S:\Rexer\02_Datenblaetter\datenblatt_080300_Keller_Drucksensor_Serie23u25_200bar.pdf"/>
    <hyperlink ref="AO15" r:id="rId10" display="S:\Rexer\02_Datenblaetter\datenblatt_080300_Keller_Drucksensor_Serie23u25_200bar.pdf"/>
    <hyperlink ref="AO37" r:id="rId11" display="S:\Rexer\02_Datenblaetter\datenblatt_080300_Keller_Drucksensor_Serie23u25_200bar.pdf"/>
    <hyperlink ref="AO38" r:id="rId12" display="S:\Rexer\02_Datenblaetter\datenblatt_080300_Keller_Drucksensor_Serie23u25_200bar.pdf"/>
    <hyperlink ref="AO39" r:id="rId13" display="S:\Rexer\02_Datenblaetter\datenblatt_080300_Keller_Drucksensor_Serie23u25_200bar.pdf"/>
    <hyperlink ref="AO40" r:id="rId14" display="S:\Rexer\02_Datenblaetter\datenblatt_080300_Keller_Drucksensor_Serie23u25_200bar.pdf"/>
    <hyperlink ref="AO41" r:id="rId15" display="S:\Rexer\02_Datenblaetter\datenblatt_080300_Keller_Drucksensor_Serie23u25_200bar.pdf"/>
    <hyperlink ref="AO42" r:id="rId16" display="S:\Rexer\02_Datenblaetter\datenblatt_080300_Keller_Drucksensor_Serie23u25_200bar.pdf"/>
    <hyperlink ref="AO43" r:id="rId17" display="S:\Rexer\02_Datenblaetter\datenblatt_080300_Keller_Drucksensor_Serie23u25_200bar.pdf"/>
    <hyperlink ref="AO44" r:id="rId18" display="S:\Rexer\02_Datenblaetter\datenblatt_080300_Keller_Drucksensor_Serie23u25_200bar.pdf"/>
    <hyperlink ref="AO50" r:id="rId19" display="S:\Rexer\02_Datenblaetter\datenblatt_080300_Keller_Drucksensor_Serie23u25_200bar.pdf"/>
    <hyperlink ref="AO51" r:id="rId20" display="S:\Rexer\02_Datenblaetter\datenblatt_080300_Keller_Drucksensor_Serie23u25_200bar.pdf"/>
    <hyperlink ref="AO52" r:id="rId21" display="S:\Rexer\02_Datenblaetter\datenblatt_080300_Keller_Drucksensor_Serie23u25_200bar.pdf"/>
    <hyperlink ref="AO53" r:id="rId22" display="S:\Rexer\02_Datenblaetter\datenblatt_080300_Keller_Drucksensor_Serie23u25_200bar.pdf"/>
    <hyperlink ref="AO58" r:id="rId23" display="S:\Rexer\02_Datenblaetter\datenblatt_080300_Keller_Drucksensor_Serie23u25_200bar.pdf"/>
    <hyperlink ref="AO59" r:id="rId24" display="S:\Rexer\02_Datenblaetter\datenblatt_080300_Keller_Drucksensor_Serie23u25_200bar.pdf"/>
    <hyperlink ref="AO60" r:id="rId25" display="S:\Rexer\02_Datenblaetter\datenblatt_080300_Keller_Drucksensor_Serie23u25_200bar.pdf"/>
    <hyperlink ref="AO61" r:id="rId26" display="S:\Rexer\02_Datenblaetter\datenblatt_080300_Keller_Drucksensor_Serie23u25_200bar.pdf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ColWidth="11.742187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9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0.57"/>
    <col collapsed="false" customWidth="true" hidden="false" outlineLevel="0" max="11" min="11" style="1" width="16.14"/>
    <col collapsed="false" customWidth="true" hidden="false" outlineLevel="0" max="12" min="12" style="0" width="16.71"/>
    <col collapsed="false" customWidth="true" hidden="false" outlineLevel="0" max="13" min="13" style="0" width="106.14"/>
    <col collapsed="false" customWidth="true" hidden="false" outlineLevel="0" max="15" min="14" style="0" width="21.14"/>
    <col collapsed="false" customWidth="true" hidden="false" outlineLevel="0" max="16" min="16" style="0" width="23.01"/>
    <col collapsed="false" customWidth="true" hidden="false" outlineLevel="0" max="20" min="17" style="0" width="14.86"/>
    <col collapsed="false" customWidth="true" hidden="false" outlineLevel="0" max="21" min="21" style="0" width="30.7"/>
    <col collapsed="false" customWidth="true" hidden="false" outlineLevel="0" max="23" min="22" style="0" width="14.86"/>
    <col collapsed="false" customWidth="true" hidden="false" outlineLevel="0" max="24" min="24" style="0" width="16.71"/>
    <col collapsed="false" customWidth="true" hidden="false" outlineLevel="0" max="25" min="25" style="0" width="16.41"/>
    <col collapsed="false" customWidth="true" hidden="false" outlineLevel="0" max="26" min="26" style="0" width="14.15"/>
  </cols>
  <sheetData>
    <row r="1" s="5" customFormat="true" ht="16.5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2" t="s">
        <v>27</v>
      </c>
      <c r="AB1" s="2" t="s">
        <v>28</v>
      </c>
      <c r="AC1" s="4" t="s">
        <v>29</v>
      </c>
      <c r="AD1" s="2" t="s">
        <v>30</v>
      </c>
      <c r="AE1" s="2" t="s">
        <v>31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</row>
    <row r="2" s="5" customFormat="true" ht="30.75" hidden="false" customHeight="tru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2"/>
      <c r="AB2" s="2"/>
      <c r="AC2" s="4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customFormat="false" ht="13.8" hidden="false" customHeight="false" outlineLevel="0" collapsed="false">
      <c r="A3" s="0" t="s">
        <v>254</v>
      </c>
      <c r="B3" s="1" t="s">
        <v>255</v>
      </c>
      <c r="C3" s="0" t="n">
        <v>0</v>
      </c>
      <c r="D3" s="0" t="n">
        <v>5</v>
      </c>
      <c r="E3" s="0" t="s">
        <v>256</v>
      </c>
      <c r="F3" s="0" t="n">
        <v>0</v>
      </c>
      <c r="G3" s="0" t="n">
        <v>10</v>
      </c>
      <c r="H3" s="0" t="s">
        <v>44</v>
      </c>
      <c r="I3" s="0" t="n">
        <f aca="false">(D3-C3)/(G3-F3)</f>
        <v>0.5</v>
      </c>
      <c r="J3" s="0" t="n">
        <f aca="false">D3-(I3*G3)</f>
        <v>0</v>
      </c>
      <c r="AA3" s="0" t="s">
        <v>126</v>
      </c>
      <c r="AB3" s="0" t="s">
        <v>257</v>
      </c>
      <c r="AD3" s="0" t="s">
        <v>258</v>
      </c>
      <c r="AE3" s="1" t="n">
        <v>369955</v>
      </c>
      <c r="AF3" s="0" t="s">
        <v>49</v>
      </c>
      <c r="AG3" s="0" t="s">
        <v>55</v>
      </c>
    </row>
    <row r="4" customFormat="false" ht="13.8" hidden="false" customHeight="false" outlineLevel="0" collapsed="false">
      <c r="A4" s="0" t="s">
        <v>259</v>
      </c>
      <c r="B4" s="1" t="s">
        <v>260</v>
      </c>
      <c r="C4" s="0" t="n">
        <v>0</v>
      </c>
      <c r="D4" s="0" t="n">
        <v>10</v>
      </c>
      <c r="E4" s="0" t="s">
        <v>256</v>
      </c>
      <c r="F4" s="0" t="n">
        <v>0</v>
      </c>
      <c r="G4" s="0" t="n">
        <v>10</v>
      </c>
      <c r="H4" s="0" t="s">
        <v>44</v>
      </c>
      <c r="I4" s="0" t="n">
        <f aca="false">(D4-C4)/(G4-F4)</f>
        <v>1</v>
      </c>
      <c r="J4" s="0" t="n">
        <f aca="false">D4-(I4*G4)</f>
        <v>0</v>
      </c>
      <c r="AA4" s="0" t="s">
        <v>126</v>
      </c>
      <c r="AB4" s="0" t="s">
        <v>261</v>
      </c>
      <c r="AD4" s="0" t="s">
        <v>262</v>
      </c>
      <c r="AE4" s="1" t="n">
        <v>30893194</v>
      </c>
      <c r="AF4" s="0" t="s">
        <v>49</v>
      </c>
      <c r="AG4" s="0" t="s">
        <v>55</v>
      </c>
    </row>
    <row r="5" customFormat="false" ht="13.8" hidden="false" customHeight="false" outlineLevel="0" collapsed="false">
      <c r="A5" s="0" t="s">
        <v>263</v>
      </c>
      <c r="B5" s="1" t="s">
        <v>264</v>
      </c>
      <c r="C5" s="0" t="n">
        <v>0</v>
      </c>
      <c r="D5" s="0" t="n">
        <v>50</v>
      </c>
      <c r="E5" s="0" t="s">
        <v>256</v>
      </c>
      <c r="F5" s="0" t="n">
        <v>0</v>
      </c>
      <c r="G5" s="0" t="n">
        <v>10</v>
      </c>
      <c r="H5" s="0" t="s">
        <v>44</v>
      </c>
      <c r="I5" s="0" t="n">
        <f aca="false">(D5-C5)/(G5-F5)</f>
        <v>5</v>
      </c>
      <c r="J5" s="0" t="n">
        <f aca="false">D5-(I5*G5)</f>
        <v>0</v>
      </c>
      <c r="AA5" s="0" t="s">
        <v>126</v>
      </c>
      <c r="AB5" s="0" t="s">
        <v>257</v>
      </c>
      <c r="AD5" s="0" t="s">
        <v>265</v>
      </c>
      <c r="AE5" s="1" t="n">
        <v>356069</v>
      </c>
      <c r="AF5" s="0" t="s">
        <v>49</v>
      </c>
      <c r="AG5" s="0" t="s">
        <v>55</v>
      </c>
    </row>
    <row r="6" customFormat="false" ht="13.8" hidden="false" customHeight="false" outlineLevel="0" collapsed="false">
      <c r="A6" s="0" t="s">
        <v>266</v>
      </c>
      <c r="B6" s="1" t="s">
        <v>267</v>
      </c>
      <c r="C6" s="0" t="n">
        <v>0</v>
      </c>
      <c r="D6" s="0" t="n">
        <v>10</v>
      </c>
      <c r="E6" s="0" t="s">
        <v>256</v>
      </c>
      <c r="F6" s="0" t="n">
        <v>0</v>
      </c>
      <c r="G6" s="0" t="n">
        <v>10</v>
      </c>
      <c r="H6" s="0" t="s">
        <v>44</v>
      </c>
      <c r="I6" s="0" t="n">
        <f aca="false">(D6-C6)/(G6-F6)</f>
        <v>1</v>
      </c>
      <c r="J6" s="0" t="n">
        <f aca="false">D6-(I6*G6)</f>
        <v>0</v>
      </c>
      <c r="AA6" s="0" t="s">
        <v>126</v>
      </c>
      <c r="AB6" s="0" t="s">
        <v>261</v>
      </c>
      <c r="AD6" s="0" t="s">
        <v>268</v>
      </c>
      <c r="AE6" s="1" t="s">
        <v>269</v>
      </c>
      <c r="AF6" s="0" t="s">
        <v>49</v>
      </c>
      <c r="AG6" s="0" t="s">
        <v>55</v>
      </c>
    </row>
    <row r="7" customFormat="false" ht="13.8" hidden="false" customHeight="false" outlineLevel="0" collapsed="false">
      <c r="A7" s="0" t="s">
        <v>270</v>
      </c>
      <c r="B7" s="1" t="s">
        <v>271</v>
      </c>
      <c r="C7" s="0" t="n">
        <v>0</v>
      </c>
      <c r="D7" s="0" t="n">
        <v>10</v>
      </c>
      <c r="E7" s="0" t="s">
        <v>256</v>
      </c>
      <c r="F7" s="0" t="n">
        <v>0</v>
      </c>
      <c r="G7" s="0" t="n">
        <v>10</v>
      </c>
      <c r="H7" s="0" t="s">
        <v>44</v>
      </c>
      <c r="I7" s="0" t="n">
        <f aca="false">(D7-C7)/(G7-F7)</f>
        <v>1</v>
      </c>
      <c r="J7" s="0" t="n">
        <f aca="false">D7-(I7*G7)</f>
        <v>0</v>
      </c>
      <c r="AA7" s="0" t="s">
        <v>126</v>
      </c>
      <c r="AB7" s="0" t="s">
        <v>261</v>
      </c>
      <c r="AD7" s="0" t="s">
        <v>268</v>
      </c>
      <c r="AE7" s="1" t="s">
        <v>272</v>
      </c>
      <c r="AF7" s="0" t="s">
        <v>49</v>
      </c>
      <c r="AG7" s="0" t="s">
        <v>55</v>
      </c>
    </row>
    <row r="8" customFormat="false" ht="13.8" hidden="false" customHeight="false" outlineLevel="0" collapsed="false">
      <c r="A8" s="0" t="s">
        <v>273</v>
      </c>
      <c r="B8" s="1" t="s">
        <v>274</v>
      </c>
      <c r="C8" s="0" t="n">
        <v>0</v>
      </c>
      <c r="D8" s="0" t="n">
        <v>10</v>
      </c>
      <c r="E8" s="0" t="s">
        <v>256</v>
      </c>
      <c r="F8" s="0" t="n">
        <v>0</v>
      </c>
      <c r="G8" s="0" t="n">
        <v>10</v>
      </c>
      <c r="H8" s="0" t="s">
        <v>44</v>
      </c>
      <c r="I8" s="0" t="n">
        <f aca="false">(D8-C8)/(G8-F8)</f>
        <v>1</v>
      </c>
      <c r="J8" s="0" t="n">
        <f aca="false">D8-(I8*G8)</f>
        <v>0</v>
      </c>
      <c r="AA8" s="0" t="s">
        <v>126</v>
      </c>
      <c r="AB8" s="0" t="s">
        <v>261</v>
      </c>
      <c r="AD8" s="0" t="s">
        <v>275</v>
      </c>
      <c r="AE8" s="1" t="s">
        <v>276</v>
      </c>
      <c r="AF8" s="0" t="s">
        <v>49</v>
      </c>
      <c r="AG8" s="0" t="s">
        <v>55</v>
      </c>
    </row>
    <row r="9" customFormat="false" ht="13.8" hidden="false" customHeight="false" outlineLevel="0" collapsed="false">
      <c r="A9" s="0" t="s">
        <v>277</v>
      </c>
      <c r="B9" s="1" t="s">
        <v>278</v>
      </c>
      <c r="C9" s="0" t="n">
        <v>0</v>
      </c>
      <c r="D9" s="0" t="n">
        <v>50</v>
      </c>
      <c r="E9" s="0" t="s">
        <v>256</v>
      </c>
      <c r="F9" s="0" t="n">
        <v>0</v>
      </c>
      <c r="G9" s="0" t="n">
        <v>10</v>
      </c>
      <c r="H9" s="0" t="s">
        <v>44</v>
      </c>
      <c r="I9" s="0" t="n">
        <f aca="false">(D9-C9)/(G9-F9)</f>
        <v>5</v>
      </c>
      <c r="J9" s="0" t="n">
        <f aca="false">D9-(I9*G9)</f>
        <v>0</v>
      </c>
      <c r="K9" s="1" t="n">
        <v>0.015</v>
      </c>
      <c r="L9" s="0" t="s">
        <v>279</v>
      </c>
      <c r="M9" s="0" t="s">
        <v>280</v>
      </c>
      <c r="N9" s="0" t="s">
        <v>281</v>
      </c>
      <c r="O9" s="0" t="n">
        <f aca="false">(D9-C9)*0.01</f>
        <v>0.5</v>
      </c>
      <c r="P9" s="0" t="str">
        <f aca="false">E9</f>
        <v>kN</v>
      </c>
      <c r="Q9" s="5" t="s">
        <v>282</v>
      </c>
      <c r="R9" s="5" t="s">
        <v>65</v>
      </c>
      <c r="S9" s="0" t="n">
        <f aca="false">(D9-C9)*0.0005</f>
        <v>0.025</v>
      </c>
      <c r="T9" s="0" t="str">
        <f aca="false">E9</f>
        <v>kN</v>
      </c>
      <c r="U9" s="0" t="s">
        <v>283</v>
      </c>
      <c r="V9" s="5" t="s">
        <v>65</v>
      </c>
      <c r="W9" s="0" t="n">
        <f aca="false">(D9-C9)*0.4*0.00125</f>
        <v>0.025</v>
      </c>
      <c r="X9" s="0" t="str">
        <f aca="false">E9</f>
        <v>kN</v>
      </c>
      <c r="Y9" s="0" t="s">
        <v>284</v>
      </c>
      <c r="Z9" s="5" t="s">
        <v>65</v>
      </c>
      <c r="AA9" s="0" t="s">
        <v>126</v>
      </c>
      <c r="AB9" s="0" t="s">
        <v>261</v>
      </c>
      <c r="AD9" s="0" t="s">
        <v>285</v>
      </c>
      <c r="AE9" s="1" t="s">
        <v>286</v>
      </c>
      <c r="AF9" s="0" t="s">
        <v>49</v>
      </c>
      <c r="AG9" s="0" t="s">
        <v>55</v>
      </c>
      <c r="AM9" s="0" t="s">
        <v>287</v>
      </c>
    </row>
    <row r="10" customFormat="false" ht="13.8" hidden="false" customHeight="false" outlineLevel="0" collapsed="false">
      <c r="A10" s="0" t="s">
        <v>288</v>
      </c>
      <c r="B10" s="1" t="s">
        <v>289</v>
      </c>
      <c r="C10" s="0" t="n">
        <v>0</v>
      </c>
      <c r="D10" s="0" t="n">
        <v>25</v>
      </c>
      <c r="E10" s="0" t="s">
        <v>256</v>
      </c>
      <c r="F10" s="0" t="n">
        <v>0</v>
      </c>
      <c r="G10" s="0" t="n">
        <v>10</v>
      </c>
      <c r="H10" s="0" t="s">
        <v>44</v>
      </c>
      <c r="I10" s="0" t="n">
        <f aca="false">(D10-C10)/(G10-F10)</f>
        <v>2.5</v>
      </c>
      <c r="J10" s="0" t="n">
        <f aca="false">D10-(I10*G10)</f>
        <v>0</v>
      </c>
      <c r="K10" s="1" t="n">
        <v>0.015</v>
      </c>
      <c r="L10" s="0" t="s">
        <v>279</v>
      </c>
      <c r="M10" s="0" t="s">
        <v>280</v>
      </c>
      <c r="N10" s="0" t="s">
        <v>281</v>
      </c>
      <c r="O10" s="0" t="n">
        <f aca="false">(D10-C10)*0.01</f>
        <v>0.25</v>
      </c>
      <c r="P10" s="0" t="str">
        <f aca="false">E10</f>
        <v>kN</v>
      </c>
      <c r="Q10" s="5" t="s">
        <v>282</v>
      </c>
      <c r="R10" s="5" t="s">
        <v>65</v>
      </c>
      <c r="S10" s="0" t="n">
        <f aca="false">(D10-C10)*0.0004</f>
        <v>0.01</v>
      </c>
      <c r="T10" s="0" t="str">
        <f aca="false">E10</f>
        <v>kN</v>
      </c>
      <c r="U10" s="0" t="s">
        <v>290</v>
      </c>
      <c r="V10" s="5" t="s">
        <v>65</v>
      </c>
      <c r="W10" s="0" t="n">
        <f aca="false">(D10-C10)*0.4*0.001</f>
        <v>0.01</v>
      </c>
      <c r="X10" s="0" t="str">
        <f aca="false">E10</f>
        <v>kN</v>
      </c>
      <c r="Y10" s="0" t="s">
        <v>291</v>
      </c>
      <c r="Z10" s="5" t="s">
        <v>65</v>
      </c>
      <c r="AA10" s="0" t="s">
        <v>126</v>
      </c>
      <c r="AB10" s="0" t="s">
        <v>261</v>
      </c>
      <c r="AD10" s="0" t="s">
        <v>292</v>
      </c>
      <c r="AE10" s="1" t="s">
        <v>293</v>
      </c>
      <c r="AF10" s="0" t="s">
        <v>49</v>
      </c>
      <c r="AG10" s="0" t="s">
        <v>55</v>
      </c>
      <c r="AM10" s="0" t="s">
        <v>287</v>
      </c>
    </row>
    <row r="11" customFormat="false" ht="13.8" hidden="false" customHeight="false" outlineLevel="0" collapsed="false">
      <c r="A11" s="0" t="s">
        <v>294</v>
      </c>
      <c r="B11" s="1" t="s">
        <v>295</v>
      </c>
      <c r="C11" s="0" t="n">
        <v>0</v>
      </c>
      <c r="D11" s="0" t="n">
        <v>5</v>
      </c>
      <c r="E11" s="0" t="s">
        <v>256</v>
      </c>
      <c r="F11" s="0" t="n">
        <v>0</v>
      </c>
      <c r="G11" s="0" t="n">
        <v>10</v>
      </c>
      <c r="H11" s="0" t="s">
        <v>44</v>
      </c>
      <c r="I11" s="0" t="n">
        <f aca="false">(D11-C11)/(G11-F11)</f>
        <v>0.5</v>
      </c>
      <c r="J11" s="0" t="n">
        <f aca="false">D11-(I11*G11)</f>
        <v>0</v>
      </c>
      <c r="K11" s="1" t="n">
        <v>0.015</v>
      </c>
      <c r="L11" s="0" t="s">
        <v>279</v>
      </c>
      <c r="M11" s="0" t="s">
        <v>280</v>
      </c>
      <c r="N11" s="0" t="s">
        <v>281</v>
      </c>
      <c r="O11" s="0" t="n">
        <f aca="false">(D11-C11)*0.01</f>
        <v>0.05</v>
      </c>
      <c r="P11" s="0" t="str">
        <f aca="false">E11</f>
        <v>kN</v>
      </c>
      <c r="Q11" s="5" t="s">
        <v>282</v>
      </c>
      <c r="R11" s="5" t="s">
        <v>65</v>
      </c>
      <c r="S11" s="0" t="n">
        <f aca="false">(D11-C11)*0.0003</f>
        <v>0.0015</v>
      </c>
      <c r="T11" s="0" t="str">
        <f aca="false">E11</f>
        <v>kN</v>
      </c>
      <c r="U11" s="0" t="s">
        <v>296</v>
      </c>
      <c r="V11" s="5" t="s">
        <v>65</v>
      </c>
      <c r="W11" s="0" t="n">
        <f aca="false">(D11-C11)*0.4*0.00075</f>
        <v>0.0015</v>
      </c>
      <c r="X11" s="0" t="str">
        <f aca="false">E11</f>
        <v>kN</v>
      </c>
      <c r="Y11" s="0" t="s">
        <v>297</v>
      </c>
      <c r="Z11" s="5" t="s">
        <v>65</v>
      </c>
      <c r="AA11" s="0" t="s">
        <v>126</v>
      </c>
      <c r="AB11" s="0" t="s">
        <v>261</v>
      </c>
      <c r="AD11" s="0" t="s">
        <v>298</v>
      </c>
      <c r="AE11" s="1" t="s">
        <v>299</v>
      </c>
      <c r="AF11" s="0" t="s">
        <v>49</v>
      </c>
      <c r="AG11" s="0" t="s">
        <v>55</v>
      </c>
      <c r="AM11" s="0" t="s">
        <v>287</v>
      </c>
    </row>
    <row r="12" customFormat="false" ht="13.8" hidden="false" customHeight="false" outlineLevel="0" collapsed="false">
      <c r="A12" s="0" t="s">
        <v>300</v>
      </c>
      <c r="B12" s="1" t="s">
        <v>301</v>
      </c>
      <c r="C12" s="0" t="n">
        <v>0</v>
      </c>
      <c r="D12" s="0" t="n">
        <v>50</v>
      </c>
      <c r="E12" s="0" t="s">
        <v>256</v>
      </c>
      <c r="F12" s="0" t="n">
        <v>0</v>
      </c>
      <c r="G12" s="0" t="n">
        <v>10</v>
      </c>
      <c r="H12" s="0" t="s">
        <v>44</v>
      </c>
      <c r="I12" s="0" t="n">
        <f aca="false">(D12-C12)/(G12-F12)</f>
        <v>5</v>
      </c>
      <c r="J12" s="0" t="n">
        <f aca="false">D12-(I12*G12)</f>
        <v>0</v>
      </c>
      <c r="AA12" s="0" t="s">
        <v>126</v>
      </c>
      <c r="AB12" s="0" t="s">
        <v>302</v>
      </c>
      <c r="AD12" s="0" t="s">
        <v>303</v>
      </c>
      <c r="AE12" s="1" t="n">
        <v>50432</v>
      </c>
      <c r="AF12" s="0" t="s">
        <v>49</v>
      </c>
      <c r="AG12" s="0" t="s">
        <v>55</v>
      </c>
    </row>
    <row r="13" customFormat="false" ht="13.8" hidden="false" customHeight="false" outlineLevel="0" collapsed="false">
      <c r="A13" s="0" t="s">
        <v>304</v>
      </c>
      <c r="B13" s="1" t="s">
        <v>305</v>
      </c>
      <c r="C13" s="0" t="n">
        <v>0</v>
      </c>
      <c r="D13" s="10" t="n">
        <v>12.5</v>
      </c>
      <c r="E13" s="0" t="s">
        <v>256</v>
      </c>
      <c r="F13" s="0" t="n">
        <v>0</v>
      </c>
      <c r="G13" s="0" t="n">
        <v>10</v>
      </c>
      <c r="H13" s="0" t="s">
        <v>44</v>
      </c>
      <c r="I13" s="0" t="n">
        <f aca="false">(D13-C13)/(G13-F13)</f>
        <v>1.25</v>
      </c>
      <c r="J13" s="0" t="n">
        <f aca="false">D13-(I13*G13)</f>
        <v>0</v>
      </c>
      <c r="K13" s="1" t="n">
        <v>0.015</v>
      </c>
      <c r="L13" s="0" t="s">
        <v>279</v>
      </c>
      <c r="M13" s="0" t="s">
        <v>280</v>
      </c>
      <c r="N13" s="0" t="s">
        <v>281</v>
      </c>
      <c r="O13" s="0" t="n">
        <f aca="false">(D13-C13)*0.01</f>
        <v>0.125</v>
      </c>
      <c r="P13" s="0" t="str">
        <f aca="false">E13</f>
        <v>kN</v>
      </c>
      <c r="Q13" s="5" t="s">
        <v>282</v>
      </c>
      <c r="R13" s="5" t="s">
        <v>65</v>
      </c>
      <c r="S13" s="0" t="n">
        <f aca="false">(D13-C13)*0.0004</f>
        <v>0.005</v>
      </c>
      <c r="T13" s="0" t="str">
        <f aca="false">E13</f>
        <v>kN</v>
      </c>
      <c r="U13" s="0" t="s">
        <v>290</v>
      </c>
      <c r="V13" s="5" t="s">
        <v>65</v>
      </c>
      <c r="W13" s="0" t="n">
        <f aca="false">(D13-C13)*0.4*0.001</f>
        <v>0.005</v>
      </c>
      <c r="X13" s="0" t="str">
        <f aca="false">E13</f>
        <v>kN</v>
      </c>
      <c r="Y13" s="0" t="s">
        <v>291</v>
      </c>
      <c r="Z13" s="5" t="s">
        <v>65</v>
      </c>
      <c r="AA13" s="0" t="s">
        <v>126</v>
      </c>
      <c r="AB13" s="0" t="s">
        <v>261</v>
      </c>
      <c r="AD13" s="0" t="s">
        <v>306</v>
      </c>
      <c r="AE13" s="1" t="s">
        <v>307</v>
      </c>
      <c r="AF13" s="0" t="s">
        <v>49</v>
      </c>
      <c r="AG13" s="0" t="s">
        <v>219</v>
      </c>
      <c r="AM13" s="0" t="s">
        <v>287</v>
      </c>
    </row>
    <row r="14" customFormat="false" ht="13.8" hidden="false" customHeight="false" outlineLevel="0" collapsed="false">
      <c r="B14" s="1"/>
      <c r="P14" s="1"/>
    </row>
    <row r="15" customFormat="false" ht="13.8" hidden="false" customHeight="false" outlineLevel="0" collapsed="false">
      <c r="B15" s="1"/>
      <c r="P15" s="1"/>
    </row>
    <row r="16" customFormat="false" ht="13.8" hidden="false" customHeight="false" outlineLevel="0" collapsed="false">
      <c r="B16" s="1"/>
      <c r="P16" s="1"/>
    </row>
    <row r="17" customFormat="false" ht="13.8" hidden="false" customHeight="false" outlineLevel="0" collapsed="false">
      <c r="B17" s="1"/>
      <c r="P17" s="1"/>
    </row>
    <row r="18" customFormat="false" ht="13.8" hidden="false" customHeight="false" outlineLevel="0" collapsed="false">
      <c r="B18" s="1"/>
      <c r="P18" s="1"/>
    </row>
    <row r="19" customFormat="false" ht="13.8" hidden="false" customHeight="false" outlineLevel="0" collapsed="false">
      <c r="B19" s="1"/>
      <c r="P19" s="1"/>
    </row>
    <row r="20" customFormat="false" ht="13.8" hidden="false" customHeight="false" outlineLevel="0" collapsed="false">
      <c r="B20" s="1"/>
    </row>
    <row r="21" customFormat="false" ht="13.8" hidden="false" customHeight="false" outlineLevel="0" collapsed="false">
      <c r="B21" s="1"/>
    </row>
    <row r="22" customFormat="false" ht="13.8" hidden="false" customHeight="false" outlineLevel="0" collapsed="false">
      <c r="B22" s="1"/>
    </row>
    <row r="23" customFormat="false" ht="13.8" hidden="false" customHeight="false" outlineLevel="0" collapsed="false">
      <c r="B23" s="1"/>
    </row>
    <row r="24" customFormat="false" ht="13.8" hidden="false" customHeight="false" outlineLevel="0" collapsed="false">
      <c r="B24" s="1"/>
    </row>
    <row r="25" customFormat="false" ht="13.8" hidden="false" customHeight="false" outlineLevel="0" collapsed="false">
      <c r="B25" s="1"/>
    </row>
    <row r="26" customFormat="false" ht="13.8" hidden="false" customHeight="false" outlineLevel="0" collapsed="false">
      <c r="B26" s="1"/>
    </row>
    <row r="27" customFormat="false" ht="13.8" hidden="false" customHeight="false" outlineLevel="0" collapsed="false">
      <c r="B27" s="1"/>
    </row>
    <row r="28" customFormat="false" ht="13.8" hidden="false" customHeight="false" outlineLevel="0" collapsed="false">
      <c r="B28" s="1"/>
    </row>
    <row r="29" customFormat="false" ht="13.8" hidden="false" customHeight="false" outlineLevel="0" collapsed="false">
      <c r="B29" s="1"/>
    </row>
    <row r="30" customFormat="false" ht="13.8" hidden="false" customHeight="false" outlineLevel="0" collapsed="false">
      <c r="B30" s="1"/>
    </row>
    <row r="31" customFormat="false" ht="13.8" hidden="false" customHeight="false" outlineLevel="0" collapsed="false">
      <c r="B31" s="1"/>
    </row>
    <row r="32" customFormat="false" ht="13.8" hidden="false" customHeight="false" outlineLevel="0" collapsed="false">
      <c r="B32" s="1"/>
    </row>
    <row r="33" customFormat="false" ht="13.8" hidden="false" customHeight="false" outlineLevel="0" collapsed="false">
      <c r="B33" s="1"/>
    </row>
    <row r="34" customFormat="false" ht="13.8" hidden="false" customHeight="false" outlineLevel="0" collapsed="false">
      <c r="B34" s="1"/>
    </row>
    <row r="35" customFormat="false" ht="13.8" hidden="false" customHeight="false" outlineLevel="0" collapsed="false">
      <c r="B35" s="1"/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</sheetData>
  <autoFilter ref="A1:AM2"/>
  <mergeCells count="3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2" topLeftCell="S3" activePane="bottomRight" state="frozen"/>
      <selection pane="topLeft" activeCell="A1" activeCellId="0" sqref="A1"/>
      <selection pane="topRight" activeCell="S1" activeCellId="0" sqref="S1"/>
      <selection pane="bottomLeft" activeCell="A3" activeCellId="0" sqref="A3"/>
      <selection pane="bottomRight" activeCell="V11" activeCellId="0" sqref="V11"/>
    </sheetView>
  </sheetViews>
  <sheetFormatPr defaultColWidth="11.7421875" defaultRowHeight="15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10.42"/>
    <col collapsed="false" customWidth="true" hidden="false" outlineLevel="0" max="3" min="3" style="0" width="7.87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3.01"/>
    <col collapsed="false" customWidth="true" hidden="false" outlineLevel="0" max="11" min="11" style="1" width="14.43"/>
    <col collapsed="false" customWidth="true" hidden="false" outlineLevel="0" max="12" min="12" style="0" width="14.43"/>
    <col collapsed="false" customWidth="true" hidden="false" outlineLevel="0" max="13" min="13" style="0" width="19.3"/>
    <col collapsed="false" customWidth="true" hidden="false" outlineLevel="0" max="15" min="14" style="0" width="21.14"/>
    <col collapsed="false" customWidth="true" hidden="false" outlineLevel="0" max="16" min="16" style="0" width="23.01"/>
    <col collapsed="false" customWidth="true" hidden="false" outlineLevel="0" max="17" min="17" style="0" width="22.86"/>
    <col collapsed="false" customWidth="true" hidden="false" outlineLevel="0" max="19" min="18" style="0" width="14.86"/>
    <col collapsed="false" customWidth="true" hidden="false" outlineLevel="0" max="20" min="20" style="0" width="22.7"/>
    <col collapsed="false" customWidth="true" hidden="false" outlineLevel="0" max="21" min="21" style="0" width="51.71"/>
    <col collapsed="false" customWidth="true" hidden="false" outlineLevel="0" max="23" min="22" style="0" width="18.29"/>
    <col collapsed="false" customWidth="true" hidden="false" outlineLevel="0" max="24" min="24" style="0" width="16.57"/>
    <col collapsed="false" customWidth="true" hidden="false" outlineLevel="0" max="25" min="25" style="0" width="19.71"/>
    <col collapsed="false" customWidth="true" hidden="false" outlineLevel="0" max="26" min="26" style="0" width="17.86"/>
  </cols>
  <sheetData>
    <row r="1" s="5" customFormat="true" ht="24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2" t="s">
        <v>27</v>
      </c>
      <c r="AB1" s="2" t="s">
        <v>28</v>
      </c>
      <c r="AC1" s="4" t="s">
        <v>29</v>
      </c>
      <c r="AD1" s="2" t="s">
        <v>30</v>
      </c>
      <c r="AE1" s="2" t="s">
        <v>31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</row>
    <row r="2" s="5" customFormat="true" ht="24" hidden="false" customHeight="tru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2"/>
      <c r="AB2" s="2"/>
      <c r="AC2" s="4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customFormat="false" ht="15" hidden="false" customHeight="false" outlineLevel="0" collapsed="false">
      <c r="A3" s="0" t="s">
        <v>308</v>
      </c>
      <c r="B3" s="1" t="s">
        <v>309</v>
      </c>
      <c r="C3" s="0" t="n">
        <v>0</v>
      </c>
      <c r="D3" s="0" t="n">
        <v>10</v>
      </c>
      <c r="E3" s="0" t="s">
        <v>310</v>
      </c>
      <c r="F3" s="0" t="n">
        <v>0</v>
      </c>
      <c r="G3" s="0" t="n">
        <v>10</v>
      </c>
      <c r="H3" s="0" t="s">
        <v>44</v>
      </c>
      <c r="I3" s="0" t="n">
        <f aca="false">(D3-C3)/(G3-F3)</f>
        <v>1</v>
      </c>
      <c r="J3" s="0" t="n">
        <f aca="false">D3-(I3*G3)</f>
        <v>0</v>
      </c>
      <c r="AA3" s="0" t="s">
        <v>311</v>
      </c>
      <c r="AB3" s="0" t="s">
        <v>312</v>
      </c>
      <c r="AD3" s="0" t="s">
        <v>313</v>
      </c>
      <c r="AE3" s="1" t="n">
        <v>826026</v>
      </c>
      <c r="AF3" s="0" t="s">
        <v>49</v>
      </c>
      <c r="AG3" s="0" t="s">
        <v>55</v>
      </c>
    </row>
    <row r="4" customFormat="false" ht="15" hidden="false" customHeight="false" outlineLevel="0" collapsed="false">
      <c r="A4" s="0" t="s">
        <v>314</v>
      </c>
      <c r="B4" s="1" t="s">
        <v>315</v>
      </c>
      <c r="C4" s="0" t="n">
        <v>0</v>
      </c>
      <c r="D4" s="0" t="n">
        <v>25</v>
      </c>
      <c r="E4" s="0" t="s">
        <v>310</v>
      </c>
      <c r="F4" s="0" t="n">
        <v>0</v>
      </c>
      <c r="G4" s="0" t="n">
        <v>10</v>
      </c>
      <c r="H4" s="0" t="s">
        <v>44</v>
      </c>
      <c r="I4" s="0" t="n">
        <f aca="false">(D4-C4)/(G4-F4)</f>
        <v>2.5</v>
      </c>
      <c r="J4" s="0" t="n">
        <f aca="false">D4-(I4*G4)</f>
        <v>0</v>
      </c>
      <c r="AA4" s="0" t="s">
        <v>316</v>
      </c>
      <c r="AB4" s="0" t="s">
        <v>317</v>
      </c>
      <c r="AD4" s="0" t="s">
        <v>318</v>
      </c>
      <c r="AE4" s="1" t="n">
        <v>130583</v>
      </c>
      <c r="AF4" s="0" t="s">
        <v>49</v>
      </c>
      <c r="AG4" s="0" t="s">
        <v>55</v>
      </c>
    </row>
    <row r="5" customFormat="false" ht="15" hidden="false" customHeight="false" outlineLevel="0" collapsed="false">
      <c r="A5" s="0" t="s">
        <v>319</v>
      </c>
      <c r="B5" s="1" t="s">
        <v>320</v>
      </c>
      <c r="C5" s="0" t="n">
        <v>0</v>
      </c>
      <c r="D5" s="0" t="n">
        <v>25</v>
      </c>
      <c r="E5" s="0" t="s">
        <v>310</v>
      </c>
      <c r="F5" s="0" t="n">
        <v>0</v>
      </c>
      <c r="G5" s="0" t="n">
        <v>10</v>
      </c>
      <c r="H5" s="0" t="s">
        <v>44</v>
      </c>
      <c r="I5" s="0" t="n">
        <f aca="false">(D5-C5)/(G5-F5)</f>
        <v>2.5</v>
      </c>
      <c r="J5" s="0" t="n">
        <f aca="false">D5-(I5*G5)</f>
        <v>0</v>
      </c>
      <c r="AA5" s="0" t="s">
        <v>316</v>
      </c>
      <c r="AB5" s="0" t="s">
        <v>317</v>
      </c>
      <c r="AD5" s="0" t="s">
        <v>318</v>
      </c>
      <c r="AE5" s="1" t="n">
        <v>130584</v>
      </c>
      <c r="AF5" s="0" t="s">
        <v>49</v>
      </c>
      <c r="AG5" s="0" t="s">
        <v>55</v>
      </c>
    </row>
    <row r="6" customFormat="false" ht="15" hidden="false" customHeight="false" outlineLevel="0" collapsed="false">
      <c r="A6" s="0" t="s">
        <v>321</v>
      </c>
      <c r="B6" s="1" t="s">
        <v>322</v>
      </c>
      <c r="C6" s="0" t="n">
        <v>0</v>
      </c>
      <c r="D6" s="0" t="n">
        <v>25</v>
      </c>
      <c r="E6" s="0" t="s">
        <v>310</v>
      </c>
      <c r="F6" s="0" t="n">
        <v>0</v>
      </c>
      <c r="G6" s="0" t="n">
        <v>10</v>
      </c>
      <c r="H6" s="0" t="s">
        <v>44</v>
      </c>
      <c r="I6" s="0" t="n">
        <f aca="false">(D6-C6)/(G6-F6)</f>
        <v>2.5</v>
      </c>
      <c r="J6" s="0" t="n">
        <f aca="false">D6-(I6*G6)</f>
        <v>0</v>
      </c>
      <c r="AA6" s="0" t="s">
        <v>316</v>
      </c>
      <c r="AB6" s="0" t="s">
        <v>317</v>
      </c>
      <c r="AD6" s="0" t="s">
        <v>318</v>
      </c>
      <c r="AE6" s="1" t="n">
        <v>130581</v>
      </c>
      <c r="AF6" s="0" t="s">
        <v>49</v>
      </c>
      <c r="AG6" s="0" t="s">
        <v>55</v>
      </c>
    </row>
    <row r="7" customFormat="false" ht="15" hidden="false" customHeight="false" outlineLevel="0" collapsed="false">
      <c r="A7" s="0" t="s">
        <v>323</v>
      </c>
      <c r="B7" s="1" t="s">
        <v>324</v>
      </c>
      <c r="C7" s="0" t="n">
        <v>65</v>
      </c>
      <c r="D7" s="0" t="n">
        <v>250</v>
      </c>
      <c r="E7" s="0" t="s">
        <v>310</v>
      </c>
      <c r="F7" s="0" t="n">
        <v>0</v>
      </c>
      <c r="G7" s="0" t="n">
        <v>10</v>
      </c>
      <c r="H7" s="0" t="s">
        <v>44</v>
      </c>
      <c r="I7" s="0" t="n">
        <f aca="false">(D7-C7)/(G7-F7)</f>
        <v>18.5</v>
      </c>
      <c r="J7" s="0" t="n">
        <f aca="false">D7-(I7*G7)</f>
        <v>65</v>
      </c>
      <c r="AA7" s="0" t="s">
        <v>325</v>
      </c>
      <c r="AB7" s="0" t="s">
        <v>326</v>
      </c>
      <c r="AD7" s="0" t="s">
        <v>327</v>
      </c>
      <c r="AE7" s="1" t="n">
        <v>25682</v>
      </c>
      <c r="AF7" s="0" t="s">
        <v>49</v>
      </c>
    </row>
    <row r="8" customFormat="false" ht="15" hidden="false" customHeight="false" outlineLevel="0" collapsed="false">
      <c r="A8" s="0" t="s">
        <v>328</v>
      </c>
      <c r="B8" s="1" t="s">
        <v>329</v>
      </c>
      <c r="C8" s="0" t="n">
        <v>65</v>
      </c>
      <c r="D8" s="0" t="n">
        <v>250</v>
      </c>
      <c r="E8" s="0" t="s">
        <v>310</v>
      </c>
      <c r="F8" s="0" t="n">
        <v>0</v>
      </c>
      <c r="G8" s="0" t="n">
        <v>10</v>
      </c>
      <c r="H8" s="0" t="s">
        <v>44</v>
      </c>
      <c r="I8" s="0" t="n">
        <f aca="false">(D8-C8)/(G8-F8)</f>
        <v>18.5</v>
      </c>
      <c r="J8" s="0" t="n">
        <f aca="false">D8-(I8*G8)</f>
        <v>65</v>
      </c>
      <c r="AA8" s="0" t="s">
        <v>325</v>
      </c>
      <c r="AB8" s="0" t="s">
        <v>326</v>
      </c>
      <c r="AD8" s="0" t="s">
        <v>327</v>
      </c>
      <c r="AE8" s="1" t="n">
        <v>25662</v>
      </c>
      <c r="AF8" s="0" t="s">
        <v>49</v>
      </c>
    </row>
    <row r="9" customFormat="false" ht="15" hidden="false" customHeight="false" outlineLevel="0" collapsed="false">
      <c r="A9" s="0" t="s">
        <v>330</v>
      </c>
      <c r="B9" s="1" t="s">
        <v>331</v>
      </c>
      <c r="C9" s="0" t="n">
        <v>0</v>
      </c>
      <c r="D9" s="0" t="n">
        <v>150</v>
      </c>
      <c r="E9" s="0" t="s">
        <v>310</v>
      </c>
      <c r="F9" s="0" t="n">
        <v>0</v>
      </c>
      <c r="G9" s="0" t="n">
        <v>10</v>
      </c>
      <c r="H9" s="0" t="s">
        <v>44</v>
      </c>
      <c r="I9" s="0" t="n">
        <f aca="false">(D9-C9)/(G9-F9)</f>
        <v>15</v>
      </c>
      <c r="J9" s="0" t="n">
        <f aca="false">D9-(I9*G9)</f>
        <v>0</v>
      </c>
      <c r="AA9" s="0" t="s">
        <v>311</v>
      </c>
      <c r="AB9" s="0" t="s">
        <v>317</v>
      </c>
      <c r="AD9" s="0" t="s">
        <v>332</v>
      </c>
      <c r="AE9" s="1"/>
      <c r="AF9" s="0" t="s">
        <v>49</v>
      </c>
    </row>
    <row r="10" customFormat="false" ht="15" hidden="false" customHeight="false" outlineLevel="0" collapsed="false">
      <c r="A10" s="0" t="s">
        <v>333</v>
      </c>
      <c r="B10" s="1" t="s">
        <v>334</v>
      </c>
      <c r="C10" s="0" t="n">
        <v>0</v>
      </c>
      <c r="D10" s="0" t="n">
        <v>225</v>
      </c>
      <c r="E10" s="0" t="s">
        <v>310</v>
      </c>
      <c r="F10" s="0" t="n">
        <v>0</v>
      </c>
      <c r="G10" s="0" t="n">
        <v>10</v>
      </c>
      <c r="H10" s="0" t="s">
        <v>44</v>
      </c>
      <c r="I10" s="0" t="n">
        <f aca="false">(D10-C10)/(G10-F10)</f>
        <v>22.5</v>
      </c>
      <c r="J10" s="0" t="n">
        <f aca="false">D10-(I10*G10)</f>
        <v>0</v>
      </c>
      <c r="AA10" s="0" t="s">
        <v>311</v>
      </c>
      <c r="AB10" s="0" t="s">
        <v>317</v>
      </c>
      <c r="AD10" s="0" t="s">
        <v>335</v>
      </c>
      <c r="AE10" s="1"/>
      <c r="AF10" s="0" t="s">
        <v>49</v>
      </c>
    </row>
    <row r="11" customFormat="false" ht="15" hidden="false" customHeight="false" outlineLevel="0" collapsed="false">
      <c r="A11" s="0" t="s">
        <v>336</v>
      </c>
      <c r="B11" s="1" t="s">
        <v>337</v>
      </c>
      <c r="C11" s="0" t="n">
        <v>0</v>
      </c>
      <c r="D11" s="0" t="n">
        <v>300</v>
      </c>
      <c r="E11" s="0" t="s">
        <v>310</v>
      </c>
      <c r="F11" s="0" t="n">
        <v>-10</v>
      </c>
      <c r="G11" s="0" t="n">
        <v>10</v>
      </c>
      <c r="H11" s="0" t="s">
        <v>44</v>
      </c>
      <c r="I11" s="0" t="n">
        <v>15</v>
      </c>
      <c r="J11" s="0" t="n">
        <v>0</v>
      </c>
      <c r="K11" s="1" t="s">
        <v>155</v>
      </c>
      <c r="L11" s="0" t="s">
        <v>155</v>
      </c>
      <c r="M11" s="0" t="s">
        <v>155</v>
      </c>
      <c r="N11" s="0" t="s">
        <v>155</v>
      </c>
      <c r="O11" s="0" t="s">
        <v>155</v>
      </c>
      <c r="P11" s="0" t="s">
        <v>155</v>
      </c>
      <c r="Q11" s="0" t="s">
        <v>155</v>
      </c>
      <c r="R11" s="0" t="s">
        <v>155</v>
      </c>
      <c r="S11" s="0" t="n">
        <v>1</v>
      </c>
      <c r="T11" s="0" t="s">
        <v>338</v>
      </c>
      <c r="U11" s="0" t="s">
        <v>339</v>
      </c>
      <c r="V11" s="0" t="s">
        <v>340</v>
      </c>
      <c r="W11" s="0" t="s">
        <v>155</v>
      </c>
      <c r="X11" s="0" t="s">
        <v>155</v>
      </c>
      <c r="Y11" s="0" t="s">
        <v>155</v>
      </c>
      <c r="Z11" s="0" t="s">
        <v>155</v>
      </c>
      <c r="AA11" s="1" t="s">
        <v>341</v>
      </c>
      <c r="AB11" s="0" t="s">
        <v>257</v>
      </c>
      <c r="AD11" s="0" t="s">
        <v>342</v>
      </c>
      <c r="AE11" s="0" t="s">
        <v>343</v>
      </c>
      <c r="AF11" s="0" t="s">
        <v>49</v>
      </c>
      <c r="AG11" s="0" t="s">
        <v>344</v>
      </c>
      <c r="AL11" s="0" t="s">
        <v>345</v>
      </c>
      <c r="AM11" s="0" t="s">
        <v>346</v>
      </c>
    </row>
    <row r="15" customFormat="false" ht="15" hidden="false" customHeight="false" outlineLevel="0" collapsed="false">
      <c r="B15" s="1"/>
      <c r="P15" s="1"/>
    </row>
    <row r="16" customFormat="false" ht="15" hidden="false" customHeight="false" outlineLevel="0" collapsed="false">
      <c r="B16" s="1"/>
      <c r="P16" s="1"/>
    </row>
    <row r="17" customFormat="false" ht="15" hidden="false" customHeight="false" outlineLevel="0" collapsed="false">
      <c r="B17" s="1"/>
      <c r="P17" s="1"/>
    </row>
    <row r="18" customFormat="false" ht="15" hidden="false" customHeight="false" outlineLevel="0" collapsed="false">
      <c r="B18" s="1"/>
      <c r="P18" s="1"/>
    </row>
    <row r="19" customFormat="false" ht="15" hidden="false" customHeight="false" outlineLevel="0" collapsed="false">
      <c r="B19" s="1"/>
      <c r="P19" s="1"/>
    </row>
    <row r="20" customFormat="false" ht="15" hidden="false" customHeight="false" outlineLevel="0" collapsed="false">
      <c r="B20" s="1"/>
      <c r="P20" s="1"/>
    </row>
    <row r="22" customFormat="false" ht="15" hidden="false" customHeight="false" outlineLevel="0" collapsed="false">
      <c r="B22" s="1"/>
    </row>
    <row r="23" customFormat="false" ht="15" hidden="false" customHeight="false" outlineLevel="0" collapsed="false">
      <c r="B23" s="1"/>
    </row>
    <row r="24" customFormat="false" ht="15" hidden="false" customHeight="false" outlineLevel="0" collapsed="false">
      <c r="B24" s="1"/>
    </row>
    <row r="25" customFormat="false" ht="15" hidden="false" customHeight="false" outlineLevel="0" collapsed="false">
      <c r="B25" s="1"/>
    </row>
    <row r="26" s="11" customFormat="true" ht="15" hidden="false" customHeight="false" outlineLevel="0" collapsed="false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true" outlineLevel="0" collapsed="false">
      <c r="B34" s="1"/>
    </row>
    <row r="35" customFormat="false" ht="15" hidden="false" customHeight="false" outlineLevel="0" collapsed="false">
      <c r="B35" s="1"/>
    </row>
  </sheetData>
  <autoFilter ref="A1:AM2"/>
  <mergeCells count="3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ColWidth="11.742187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7.71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7.15"/>
    <col collapsed="false" customWidth="true" hidden="false" outlineLevel="0" max="7" min="7" style="0" width="7.57"/>
    <col collapsed="false" customWidth="true" hidden="false" outlineLevel="0" max="8" min="8" style="0" width="9.71"/>
    <col collapsed="false" customWidth="true" hidden="false" outlineLevel="0" max="10" min="9" style="0" width="23.01"/>
    <col collapsed="false" customWidth="true" hidden="false" outlineLevel="0" max="11" min="11" style="1" width="17.13"/>
    <col collapsed="false" customWidth="true" hidden="false" outlineLevel="0" max="12" min="12" style="0" width="15.29"/>
    <col collapsed="false" customWidth="true" hidden="false" outlineLevel="0" max="13" min="13" style="0" width="65.15"/>
    <col collapsed="false" customWidth="true" hidden="false" outlineLevel="0" max="15" min="14" style="0" width="21.14"/>
    <col collapsed="false" customWidth="true" hidden="false" outlineLevel="0" max="16" min="16" style="0" width="23.01"/>
    <col collapsed="false" customWidth="true" hidden="false" outlineLevel="0" max="17" min="17" style="0" width="28.86"/>
    <col collapsed="false" customWidth="true" hidden="false" outlineLevel="0" max="19" min="18" style="0" width="14.86"/>
    <col collapsed="false" customWidth="true" hidden="false" outlineLevel="0" max="20" min="20" style="0" width="13.29"/>
    <col collapsed="false" customWidth="true" hidden="false" outlineLevel="0" max="21" min="21" style="0" width="42.29"/>
    <col collapsed="false" customWidth="true" hidden="false" outlineLevel="0" max="23" min="22" style="0" width="17.13"/>
    <col collapsed="false" customWidth="true" hidden="false" outlineLevel="0" max="24" min="24" style="0" width="18.42"/>
    <col collapsed="false" customWidth="true" hidden="false" outlineLevel="0" max="25" min="25" style="0" width="19.14"/>
    <col collapsed="false" customWidth="true" hidden="false" outlineLevel="0" max="26" min="26" style="0" width="15.87"/>
  </cols>
  <sheetData>
    <row r="1" s="5" customFormat="true" ht="16.5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2" t="s">
        <v>27</v>
      </c>
      <c r="AB1" s="2" t="s">
        <v>28</v>
      </c>
      <c r="AC1" s="4" t="s">
        <v>29</v>
      </c>
      <c r="AD1" s="2" t="s">
        <v>30</v>
      </c>
      <c r="AE1" s="2" t="s">
        <v>31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</row>
    <row r="2" s="5" customFormat="true" ht="30.75" hidden="false" customHeight="tru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2"/>
      <c r="AB2" s="2"/>
      <c r="AC2" s="4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customFormat="false" ht="15" hidden="false" customHeight="false" outlineLevel="0" collapsed="false">
      <c r="A3" s="0" t="s">
        <v>347</v>
      </c>
      <c r="B3" s="1" t="s">
        <v>348</v>
      </c>
      <c r="C3" s="0" t="n">
        <v>-50</v>
      </c>
      <c r="D3" s="0" t="n">
        <v>600</v>
      </c>
      <c r="E3" s="0" t="s">
        <v>349</v>
      </c>
      <c r="F3" s="0" t="n">
        <v>0</v>
      </c>
      <c r="G3" s="0" t="n">
        <v>10</v>
      </c>
      <c r="H3" s="0" t="s">
        <v>44</v>
      </c>
      <c r="I3" s="0" t="n">
        <f aca="false">(D3-C3)/(G3-F3)</f>
        <v>65</v>
      </c>
      <c r="J3" s="0" t="n">
        <f aca="false">D3-(I3*G3)</f>
        <v>-50</v>
      </c>
      <c r="AA3" s="0" t="s">
        <v>350</v>
      </c>
      <c r="AB3" s="0" t="s">
        <v>351</v>
      </c>
      <c r="AD3" s="0" t="s">
        <v>352</v>
      </c>
      <c r="AE3" s="1" t="n">
        <v>97450008</v>
      </c>
      <c r="AF3" s="0" t="s">
        <v>49</v>
      </c>
      <c r="AG3" s="0" t="s">
        <v>55</v>
      </c>
    </row>
    <row r="4" customFormat="false" ht="15" hidden="false" customHeight="false" outlineLevel="0" collapsed="false">
      <c r="A4" s="0" t="s">
        <v>353</v>
      </c>
      <c r="B4" s="1" t="s">
        <v>354</v>
      </c>
      <c r="C4" s="0" t="n">
        <v>-25</v>
      </c>
      <c r="D4" s="0" t="n">
        <v>100</v>
      </c>
      <c r="E4" s="13" t="s">
        <v>349</v>
      </c>
      <c r="F4" s="0" t="n">
        <v>0</v>
      </c>
      <c r="G4" s="0" t="n">
        <v>10</v>
      </c>
      <c r="H4" s="0" t="s">
        <v>44</v>
      </c>
      <c r="I4" s="0" t="n">
        <f aca="false">(D4-C4)/(G4-F4)</f>
        <v>12.5</v>
      </c>
      <c r="J4" s="0" t="n">
        <f aca="false">D4-(I4*G4)</f>
        <v>-25</v>
      </c>
      <c r="K4" s="1" t="s">
        <v>155</v>
      </c>
      <c r="L4" s="1" t="s">
        <v>155</v>
      </c>
      <c r="M4" s="1" t="s">
        <v>155</v>
      </c>
      <c r="N4" s="1" t="s">
        <v>155</v>
      </c>
      <c r="O4" s="1" t="n">
        <v>0.0125</v>
      </c>
      <c r="P4" s="0" t="s">
        <v>355</v>
      </c>
      <c r="Q4" s="0" t="s">
        <v>356</v>
      </c>
      <c r="R4" s="1" t="s">
        <v>357</v>
      </c>
      <c r="S4" s="0" t="n">
        <v>0.5</v>
      </c>
      <c r="T4" s="0" t="s">
        <v>349</v>
      </c>
      <c r="U4" s="0" t="s">
        <v>358</v>
      </c>
      <c r="V4" s="0" t="s">
        <v>65</v>
      </c>
      <c r="W4" s="1" t="s">
        <v>155</v>
      </c>
      <c r="X4" s="1" t="s">
        <v>155</v>
      </c>
      <c r="Y4" s="1" t="s">
        <v>155</v>
      </c>
      <c r="Z4" s="1" t="s">
        <v>155</v>
      </c>
      <c r="AA4" s="0" t="s">
        <v>359</v>
      </c>
      <c r="AB4" s="13" t="s">
        <v>360</v>
      </c>
      <c r="AD4" s="13" t="s">
        <v>361</v>
      </c>
      <c r="AE4" s="1" t="s">
        <v>362</v>
      </c>
      <c r="AF4" s="13" t="s">
        <v>49</v>
      </c>
      <c r="AG4" s="0" t="s">
        <v>55</v>
      </c>
      <c r="AM4" s="0" t="s">
        <v>363</v>
      </c>
    </row>
    <row r="5" customFormat="false" ht="15" hidden="false" customHeight="false" outlineLevel="0" collapsed="false">
      <c r="A5" s="0" t="s">
        <v>364</v>
      </c>
      <c r="B5" s="1" t="s">
        <v>365</v>
      </c>
      <c r="C5" s="0" t="n">
        <v>-25</v>
      </c>
      <c r="D5" s="0" t="n">
        <v>150</v>
      </c>
      <c r="E5" s="13" t="s">
        <v>349</v>
      </c>
      <c r="F5" s="0" t="n">
        <v>0</v>
      </c>
      <c r="G5" s="0" t="n">
        <v>10</v>
      </c>
      <c r="H5" s="0" t="s">
        <v>44</v>
      </c>
      <c r="I5" s="0" t="n">
        <f aca="false">(D5-C5)/(G5-F5)</f>
        <v>17.5</v>
      </c>
      <c r="J5" s="0" t="n">
        <f aca="false">D5-(I5*G5)</f>
        <v>-25</v>
      </c>
      <c r="K5" s="1" t="s">
        <v>155</v>
      </c>
      <c r="L5" s="1" t="s">
        <v>155</v>
      </c>
      <c r="M5" s="1" t="s">
        <v>155</v>
      </c>
      <c r="N5" s="1" t="s">
        <v>155</v>
      </c>
      <c r="O5" s="0" t="n">
        <v>0.5</v>
      </c>
      <c r="P5" s="0" t="s">
        <v>349</v>
      </c>
      <c r="Q5" s="0" t="s">
        <v>366</v>
      </c>
      <c r="R5" s="0" t="s">
        <v>65</v>
      </c>
      <c r="S5" s="0" t="n">
        <f aca="false">(D5-C5)*0.01</f>
        <v>1.75</v>
      </c>
      <c r="T5" s="0" t="s">
        <v>349</v>
      </c>
      <c r="U5" s="0" t="s">
        <v>367</v>
      </c>
      <c r="V5" s="0" t="s">
        <v>65</v>
      </c>
      <c r="W5" s="1" t="s">
        <v>155</v>
      </c>
      <c r="X5" s="1" t="s">
        <v>155</v>
      </c>
      <c r="Y5" s="1" t="s">
        <v>155</v>
      </c>
      <c r="Z5" s="1" t="s">
        <v>155</v>
      </c>
      <c r="AA5" s="0" t="s">
        <v>368</v>
      </c>
      <c r="AB5" s="13" t="s">
        <v>369</v>
      </c>
      <c r="AD5" s="13" t="s">
        <v>370</v>
      </c>
      <c r="AE5" s="1" t="n">
        <v>163616</v>
      </c>
      <c r="AF5" s="13" t="s">
        <v>49</v>
      </c>
      <c r="AG5" s="0" t="s">
        <v>55</v>
      </c>
      <c r="AM5" s="0" t="s">
        <v>371</v>
      </c>
    </row>
    <row r="6" customFormat="false" ht="15" hidden="false" customHeight="false" outlineLevel="0" collapsed="false">
      <c r="A6" s="0" t="s">
        <v>372</v>
      </c>
      <c r="B6" s="1" t="s">
        <v>373</v>
      </c>
      <c r="C6" s="0" t="n">
        <v>0</v>
      </c>
      <c r="D6" s="0" t="n">
        <v>100</v>
      </c>
      <c r="E6" s="13" t="s">
        <v>349</v>
      </c>
      <c r="F6" s="0" t="n">
        <v>0</v>
      </c>
      <c r="G6" s="0" t="n">
        <v>10</v>
      </c>
      <c r="H6" s="0" t="s">
        <v>44</v>
      </c>
      <c r="I6" s="0" t="n">
        <f aca="false">(D6-C6)/(G6-F6)</f>
        <v>10</v>
      </c>
      <c r="J6" s="0" t="n">
        <f aca="false">D6-(I6*G6)</f>
        <v>0</v>
      </c>
      <c r="K6" s="1" t="s">
        <v>155</v>
      </c>
      <c r="L6" s="1" t="s">
        <v>155</v>
      </c>
      <c r="M6" s="1" t="s">
        <v>155</v>
      </c>
      <c r="N6" s="1" t="s">
        <v>155</v>
      </c>
      <c r="O6" s="0" t="n">
        <v>0.5</v>
      </c>
      <c r="P6" s="0" t="s">
        <v>349</v>
      </c>
      <c r="Q6" s="0" t="s">
        <v>366</v>
      </c>
      <c r="R6" s="0" t="s">
        <v>65</v>
      </c>
      <c r="S6" s="0" t="n">
        <f aca="false">(D6-C6)*0.01</f>
        <v>1</v>
      </c>
      <c r="T6" s="0" t="s">
        <v>349</v>
      </c>
      <c r="U6" s="0" t="s">
        <v>367</v>
      </c>
      <c r="V6" s="0" t="s">
        <v>65</v>
      </c>
      <c r="W6" s="1" t="s">
        <v>155</v>
      </c>
      <c r="X6" s="1" t="s">
        <v>155</v>
      </c>
      <c r="Y6" s="1" t="s">
        <v>155</v>
      </c>
      <c r="Z6" s="1" t="s">
        <v>155</v>
      </c>
      <c r="AA6" s="0" t="s">
        <v>368</v>
      </c>
      <c r="AB6" s="13" t="s">
        <v>369</v>
      </c>
      <c r="AD6" s="13" t="s">
        <v>374</v>
      </c>
      <c r="AE6" s="1" t="n">
        <v>243008</v>
      </c>
      <c r="AF6" s="13" t="s">
        <v>49</v>
      </c>
      <c r="AG6" s="0" t="s">
        <v>55</v>
      </c>
      <c r="AJ6" s="8"/>
      <c r="AM6" s="0" t="s">
        <v>371</v>
      </c>
    </row>
    <row r="7" customFormat="false" ht="15" hidden="false" customHeight="false" outlineLevel="0" collapsed="false">
      <c r="A7" s="0" t="s">
        <v>375</v>
      </c>
      <c r="B7" s="1" t="s">
        <v>376</v>
      </c>
      <c r="C7" s="0" t="n">
        <v>0</v>
      </c>
      <c r="D7" s="0" t="n">
        <v>100</v>
      </c>
      <c r="E7" s="13" t="s">
        <v>349</v>
      </c>
      <c r="F7" s="0" t="n">
        <v>0</v>
      </c>
      <c r="G7" s="0" t="n">
        <v>10</v>
      </c>
      <c r="H7" s="0" t="s">
        <v>44</v>
      </c>
      <c r="I7" s="0" t="n">
        <f aca="false">(D7-C7)/(G7-F7)</f>
        <v>10</v>
      </c>
      <c r="J7" s="0" t="n">
        <f aca="false">D7-(I7*G7)</f>
        <v>0</v>
      </c>
      <c r="K7" s="1" t="s">
        <v>155</v>
      </c>
      <c r="L7" s="1" t="s">
        <v>155</v>
      </c>
      <c r="M7" s="1" t="s">
        <v>155</v>
      </c>
      <c r="N7" s="1" t="s">
        <v>155</v>
      </c>
      <c r="O7" s="0" t="n">
        <v>0.5</v>
      </c>
      <c r="P7" s="0" t="s">
        <v>349</v>
      </c>
      <c r="Q7" s="0" t="s">
        <v>366</v>
      </c>
      <c r="R7" s="0" t="s">
        <v>65</v>
      </c>
      <c r="S7" s="0" t="n">
        <f aca="false">(D7-C7)*0.01</f>
        <v>1</v>
      </c>
      <c r="T7" s="0" t="s">
        <v>349</v>
      </c>
      <c r="U7" s="0" t="s">
        <v>367</v>
      </c>
      <c r="V7" s="0" t="s">
        <v>65</v>
      </c>
      <c r="W7" s="1" t="s">
        <v>155</v>
      </c>
      <c r="X7" s="1" t="s">
        <v>155</v>
      </c>
      <c r="Y7" s="1" t="s">
        <v>155</v>
      </c>
      <c r="Z7" s="1" t="s">
        <v>155</v>
      </c>
      <c r="AA7" s="0" t="s">
        <v>368</v>
      </c>
      <c r="AB7" s="13" t="s">
        <v>369</v>
      </c>
      <c r="AD7" s="0" t="s">
        <v>374</v>
      </c>
      <c r="AE7" s="1" t="n">
        <v>203805</v>
      </c>
      <c r="AF7" s="13" t="s">
        <v>49</v>
      </c>
      <c r="AG7" s="0" t="s">
        <v>55</v>
      </c>
      <c r="AJ7" s="8"/>
      <c r="AM7" s="0" t="s">
        <v>371</v>
      </c>
    </row>
    <row r="8" customFormat="false" ht="15" hidden="false" customHeight="false" outlineLevel="0" collapsed="false">
      <c r="A8" s="0" t="s">
        <v>377</v>
      </c>
      <c r="B8" s="1" t="s">
        <v>378</v>
      </c>
      <c r="C8" s="0" t="n">
        <v>-25</v>
      </c>
      <c r="D8" s="0" t="n">
        <v>100</v>
      </c>
      <c r="E8" s="13" t="s">
        <v>349</v>
      </c>
      <c r="F8" s="0" t="n">
        <v>0</v>
      </c>
      <c r="G8" s="0" t="n">
        <v>10</v>
      </c>
      <c r="H8" s="0" t="s">
        <v>44</v>
      </c>
      <c r="I8" s="0" t="n">
        <f aca="false">(D8-C8)/(G8-F8)</f>
        <v>12.5</v>
      </c>
      <c r="J8" s="0" t="n">
        <f aca="false">D8-(I8*G8)</f>
        <v>-25</v>
      </c>
      <c r="K8" s="1" t="s">
        <v>155</v>
      </c>
      <c r="L8" s="1" t="s">
        <v>155</v>
      </c>
      <c r="M8" s="1" t="s">
        <v>155</v>
      </c>
      <c r="N8" s="1" t="s">
        <v>155</v>
      </c>
      <c r="O8" s="1" t="n">
        <v>0.0125</v>
      </c>
      <c r="P8" s="0" t="s">
        <v>355</v>
      </c>
      <c r="Q8" s="0" t="s">
        <v>356</v>
      </c>
      <c r="R8" s="1" t="s">
        <v>357</v>
      </c>
      <c r="S8" s="0" t="n">
        <v>0.5</v>
      </c>
      <c r="T8" s="0" t="s">
        <v>349</v>
      </c>
      <c r="U8" s="0" t="s">
        <v>358</v>
      </c>
      <c r="V8" s="0" t="s">
        <v>65</v>
      </c>
      <c r="W8" s="1" t="s">
        <v>155</v>
      </c>
      <c r="X8" s="1" t="s">
        <v>155</v>
      </c>
      <c r="Y8" s="1" t="s">
        <v>155</v>
      </c>
      <c r="Z8" s="1" t="s">
        <v>155</v>
      </c>
      <c r="AA8" s="0" t="s">
        <v>359</v>
      </c>
      <c r="AB8" s="13" t="s">
        <v>360</v>
      </c>
      <c r="AD8" s="13" t="s">
        <v>361</v>
      </c>
      <c r="AE8" s="1" t="s">
        <v>379</v>
      </c>
      <c r="AF8" s="13" t="s">
        <v>49</v>
      </c>
      <c r="AG8" s="0" t="s">
        <v>219</v>
      </c>
      <c r="AJ8" s="8"/>
      <c r="AM8" s="0" t="s">
        <v>363</v>
      </c>
    </row>
    <row r="9" customFormat="false" ht="15" hidden="false" customHeight="false" outlineLevel="0" collapsed="false">
      <c r="A9" s="0" t="s">
        <v>380</v>
      </c>
      <c r="B9" s="1" t="s">
        <v>381</v>
      </c>
      <c r="C9" s="0" t="n">
        <v>-40</v>
      </c>
      <c r="D9" s="0" t="n">
        <v>100</v>
      </c>
      <c r="E9" s="0" t="s">
        <v>349</v>
      </c>
      <c r="F9" s="0" t="n">
        <v>0</v>
      </c>
      <c r="G9" s="0" t="n">
        <v>10</v>
      </c>
      <c r="H9" s="0" t="s">
        <v>44</v>
      </c>
      <c r="I9" s="0" t="n">
        <f aca="false">(D9-C9)/(G9-F9)</f>
        <v>14</v>
      </c>
      <c r="J9" s="0" t="n">
        <f aca="false">D9-(I9*G9)</f>
        <v>-40</v>
      </c>
      <c r="K9" s="1" t="s">
        <v>155</v>
      </c>
      <c r="L9" s="1" t="s">
        <v>155</v>
      </c>
      <c r="M9" s="1" t="s">
        <v>155</v>
      </c>
      <c r="N9" s="1" t="s">
        <v>155</v>
      </c>
      <c r="O9" s="0" t="n">
        <v>0.5</v>
      </c>
      <c r="P9" s="0" t="s">
        <v>349</v>
      </c>
      <c r="Q9" s="0" t="s">
        <v>366</v>
      </c>
      <c r="R9" s="0" t="s">
        <v>65</v>
      </c>
      <c r="S9" s="0" t="n">
        <f aca="false">(D9-C9)*0.01</f>
        <v>1.4</v>
      </c>
      <c r="T9" s="0" t="s">
        <v>349</v>
      </c>
      <c r="U9" s="0" t="s">
        <v>367</v>
      </c>
      <c r="V9" s="0" t="s">
        <v>65</v>
      </c>
      <c r="W9" s="1" t="s">
        <v>155</v>
      </c>
      <c r="X9" s="1" t="s">
        <v>155</v>
      </c>
      <c r="Y9" s="1" t="s">
        <v>155</v>
      </c>
      <c r="Z9" s="1" t="s">
        <v>155</v>
      </c>
      <c r="AA9" s="0" t="s">
        <v>368</v>
      </c>
      <c r="AB9" s="13" t="s">
        <v>369</v>
      </c>
      <c r="AD9" s="13" t="s">
        <v>382</v>
      </c>
      <c r="AE9" s="1" t="s">
        <v>383</v>
      </c>
      <c r="AF9" s="13" t="s">
        <v>49</v>
      </c>
      <c r="AG9" s="0" t="s">
        <v>55</v>
      </c>
      <c r="AJ9" s="8"/>
      <c r="AM9" s="0" t="s">
        <v>371</v>
      </c>
    </row>
    <row r="10" customFormat="false" ht="15" hidden="false" customHeight="false" outlineLevel="0" collapsed="false">
      <c r="A10" s="0" t="s">
        <v>384</v>
      </c>
      <c r="B10" s="1" t="s">
        <v>385</v>
      </c>
      <c r="C10" s="0" t="n">
        <v>-40</v>
      </c>
      <c r="D10" s="0" t="n">
        <v>100</v>
      </c>
      <c r="E10" s="0" t="s">
        <v>349</v>
      </c>
      <c r="F10" s="0" t="n">
        <v>0</v>
      </c>
      <c r="G10" s="0" t="n">
        <v>10</v>
      </c>
      <c r="H10" s="0" t="s">
        <v>44</v>
      </c>
      <c r="I10" s="0" t="n">
        <f aca="false">(D10-C10)/(G10-F10)</f>
        <v>14</v>
      </c>
      <c r="J10" s="0" t="n">
        <f aca="false">D10-(I10*G10)</f>
        <v>-40</v>
      </c>
      <c r="K10" s="1" t="s">
        <v>155</v>
      </c>
      <c r="L10" s="1" t="s">
        <v>155</v>
      </c>
      <c r="M10" s="1" t="s">
        <v>155</v>
      </c>
      <c r="N10" s="1" t="s">
        <v>155</v>
      </c>
      <c r="O10" s="0" t="n">
        <v>0.5</v>
      </c>
      <c r="P10" s="0" t="s">
        <v>349</v>
      </c>
      <c r="Q10" s="0" t="s">
        <v>366</v>
      </c>
      <c r="R10" s="0" t="s">
        <v>65</v>
      </c>
      <c r="S10" s="0" t="n">
        <f aca="false">(D10-C10)*0.01</f>
        <v>1.4</v>
      </c>
      <c r="T10" s="0" t="s">
        <v>349</v>
      </c>
      <c r="U10" s="0" t="s">
        <v>367</v>
      </c>
      <c r="V10" s="0" t="s">
        <v>65</v>
      </c>
      <c r="W10" s="1" t="s">
        <v>155</v>
      </c>
      <c r="X10" s="1" t="s">
        <v>155</v>
      </c>
      <c r="Y10" s="1" t="s">
        <v>155</v>
      </c>
      <c r="Z10" s="1" t="s">
        <v>155</v>
      </c>
      <c r="AA10" s="0" t="s">
        <v>368</v>
      </c>
      <c r="AB10" s="13" t="s">
        <v>369</v>
      </c>
      <c r="AD10" s="13" t="s">
        <v>382</v>
      </c>
      <c r="AE10" s="1" t="s">
        <v>383</v>
      </c>
      <c r="AF10" s="13" t="s">
        <v>49</v>
      </c>
      <c r="AG10" s="0" t="s">
        <v>55</v>
      </c>
      <c r="AH10" s="13"/>
      <c r="AM10" s="0" t="s">
        <v>371</v>
      </c>
    </row>
    <row r="11" customFormat="false" ht="15" hidden="false" customHeight="false" outlineLevel="0" collapsed="false">
      <c r="A11" s="0" t="s">
        <v>386</v>
      </c>
      <c r="B11" s="1" t="s">
        <v>387</v>
      </c>
      <c r="C11" s="0" t="n">
        <v>-25</v>
      </c>
      <c r="D11" s="0" t="n">
        <v>100</v>
      </c>
      <c r="E11" s="13" t="s">
        <v>349</v>
      </c>
      <c r="F11" s="0" t="n">
        <v>0</v>
      </c>
      <c r="G11" s="0" t="n">
        <v>10</v>
      </c>
      <c r="H11" s="0" t="s">
        <v>44</v>
      </c>
      <c r="I11" s="0" t="n">
        <f aca="false">(D11-C11)/(G11-F11)</f>
        <v>12.5</v>
      </c>
      <c r="J11" s="0" t="n">
        <f aca="false">D11-(I11*G11)</f>
        <v>-25</v>
      </c>
      <c r="K11" s="1" t="s">
        <v>155</v>
      </c>
      <c r="L11" s="1" t="s">
        <v>155</v>
      </c>
      <c r="M11" s="1" t="s">
        <v>155</v>
      </c>
      <c r="N11" s="1" t="s">
        <v>155</v>
      </c>
      <c r="O11" s="1" t="n">
        <v>0.0125</v>
      </c>
      <c r="P11" s="0" t="s">
        <v>355</v>
      </c>
      <c r="Q11" s="0" t="s">
        <v>356</v>
      </c>
      <c r="R11" s="1" t="s">
        <v>357</v>
      </c>
      <c r="S11" s="0" t="n">
        <v>0.5</v>
      </c>
      <c r="T11" s="0" t="s">
        <v>349</v>
      </c>
      <c r="U11" s="0" t="s">
        <v>358</v>
      </c>
      <c r="V11" s="0" t="s">
        <v>65</v>
      </c>
      <c r="W11" s="1" t="s">
        <v>155</v>
      </c>
      <c r="X11" s="1" t="s">
        <v>155</v>
      </c>
      <c r="Y11" s="1" t="s">
        <v>155</v>
      </c>
      <c r="Z11" s="1" t="s">
        <v>155</v>
      </c>
      <c r="AA11" s="0" t="s">
        <v>359</v>
      </c>
      <c r="AB11" s="13" t="s">
        <v>360</v>
      </c>
      <c r="AD11" s="13" t="s">
        <v>361</v>
      </c>
      <c r="AE11" s="1" t="s">
        <v>388</v>
      </c>
      <c r="AF11" s="13" t="s">
        <v>49</v>
      </c>
      <c r="AG11" s="0" t="s">
        <v>219</v>
      </c>
      <c r="AM11" s="0" t="s">
        <v>363</v>
      </c>
    </row>
    <row r="12" customFormat="false" ht="15" hidden="false" customHeight="false" outlineLevel="0" collapsed="false">
      <c r="B12" s="1"/>
      <c r="E12" s="13"/>
      <c r="L12" s="13"/>
      <c r="O12" s="13"/>
      <c r="P12" s="14"/>
      <c r="Q12" s="13"/>
      <c r="R12" s="13"/>
      <c r="S12" s="13"/>
      <c r="T12" s="13"/>
    </row>
    <row r="13" customFormat="false" ht="15" hidden="false" customHeight="false" outlineLevel="0" collapsed="false">
      <c r="B13" s="1"/>
      <c r="E13" s="13"/>
      <c r="L13" s="13"/>
      <c r="O13" s="13"/>
      <c r="P13" s="14"/>
      <c r="Q13" s="13"/>
      <c r="R13" s="13"/>
      <c r="S13" s="13"/>
      <c r="T13" s="13"/>
    </row>
    <row r="14" customFormat="false" ht="15" hidden="false" customHeight="false" outlineLevel="0" collapsed="false">
      <c r="B14" s="1"/>
      <c r="E14" s="13"/>
      <c r="L14" s="13"/>
      <c r="O14" s="13"/>
      <c r="P14" s="1"/>
      <c r="Q14" s="13"/>
      <c r="R14" s="13"/>
      <c r="S14" s="13"/>
    </row>
    <row r="20" customFormat="false" ht="15" hidden="false" customHeight="false" outlineLevel="0" collapsed="false">
      <c r="B20" s="1"/>
      <c r="L20" s="13"/>
      <c r="O20" s="13"/>
      <c r="P20" s="1"/>
    </row>
    <row r="21" customFormat="false" ht="15" hidden="false" customHeight="false" outlineLevel="0" collapsed="false">
      <c r="B21" s="1"/>
      <c r="L21" s="13"/>
      <c r="O21" s="13"/>
      <c r="P21" s="1"/>
    </row>
    <row r="22" customFormat="false" ht="15" hidden="false" customHeight="false" outlineLevel="0" collapsed="false">
      <c r="B22" s="1"/>
      <c r="L22" s="13"/>
      <c r="O22" s="13"/>
      <c r="P22" s="1"/>
    </row>
    <row r="23" customFormat="false" ht="15" hidden="false" customHeight="false" outlineLevel="0" collapsed="false">
      <c r="B23" s="1"/>
      <c r="L23" s="13"/>
      <c r="O23" s="13"/>
      <c r="P23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false" outlineLevel="0" collapsed="false">
      <c r="B34" s="1"/>
    </row>
    <row r="35" customFormat="false" ht="15" hidden="false" customHeight="false" outlineLevel="0" collapsed="false">
      <c r="B35" s="1"/>
    </row>
  </sheetData>
  <autoFilter ref="A1:AM2"/>
  <mergeCells count="3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8.66"/>
    <col collapsed="false" customWidth="true" hidden="false" outlineLevel="0" max="3" min="3" style="0" width="20.56"/>
    <col collapsed="false" customWidth="true" hidden="false" outlineLevel="0" max="4" min="4" style="0" width="18.61"/>
    <col collapsed="false" customWidth="true" hidden="false" outlineLevel="0" max="5" min="5" style="0" width="22.51"/>
    <col collapsed="false" customWidth="true" hidden="false" outlineLevel="0" max="6" min="6" style="0" width="15.97"/>
    <col collapsed="false" customWidth="true" hidden="false" outlineLevel="0" max="7" min="7" style="0" width="20.98"/>
    <col collapsed="false" customWidth="true" hidden="false" outlineLevel="0" max="8" min="8" style="0" width="24.31"/>
    <col collapsed="false" customWidth="true" hidden="false" outlineLevel="0" max="9" min="9" style="0" width="17.36"/>
    <col collapsed="false" customWidth="true" hidden="false" outlineLevel="0" max="10" min="10" style="0" width="18.47"/>
    <col collapsed="false" customWidth="true" hidden="false" outlineLevel="0" max="11" min="11" style="0" width="17.51"/>
    <col collapsed="false" customWidth="true" hidden="false" outlineLevel="0" max="12" min="12" style="0" width="19.45"/>
    <col collapsed="false" customWidth="true" hidden="false" outlineLevel="0" max="13" min="13" style="0" width="25.7"/>
    <col collapsed="false" customWidth="true" hidden="false" outlineLevel="0" max="14" min="14" style="0" width="25.28"/>
    <col collapsed="false" customWidth="true" hidden="false" outlineLevel="0" max="15" min="15" style="0" width="17.22"/>
    <col collapsed="false" customWidth="true" hidden="false" outlineLevel="0" max="16" min="16" style="0" width="17.36"/>
    <col collapsed="false" customWidth="true" hidden="false" outlineLevel="0" max="17" min="17" style="0" width="25.14"/>
    <col collapsed="false" customWidth="true" hidden="false" outlineLevel="0" max="18" min="18" style="0" width="24.45"/>
    <col collapsed="false" customWidth="true" hidden="false" outlineLevel="0" max="21" min="21" style="0" width="22.36"/>
    <col collapsed="false" customWidth="true" hidden="false" outlineLevel="0" max="22" min="22" style="0" width="25.56"/>
    <col collapsed="false" customWidth="true" hidden="false" outlineLevel="0" max="23" min="23" style="0" width="23.61"/>
    <col collapsed="false" customWidth="true" hidden="false" outlineLevel="0" max="24" min="24" style="0" width="19.72"/>
    <col collapsed="false" customWidth="true" hidden="false" outlineLevel="0" max="25" min="25" style="0" width="21.95"/>
    <col collapsed="false" customWidth="true" hidden="false" outlineLevel="0" max="26" min="26" style="0" width="23.48"/>
    <col collapsed="false" customWidth="true" hidden="false" outlineLevel="0" max="27" min="27" style="0" width="28.76"/>
    <col collapsed="false" customWidth="true" hidden="false" outlineLevel="0" max="28" min="28" style="0" width="21.95"/>
    <col collapsed="false" customWidth="true" hidden="false" outlineLevel="0" max="29" min="29" style="0" width="22.09"/>
    <col collapsed="false" customWidth="true" hidden="false" outlineLevel="0" max="31" min="30" style="0" width="22.23"/>
  </cols>
  <sheetData>
    <row r="1" customFormat="false" ht="13.8" hidden="false" customHeight="true" outlineLevel="0" collapsed="false">
      <c r="A1" s="15" t="s">
        <v>0</v>
      </c>
      <c r="B1" s="15" t="s">
        <v>1</v>
      </c>
      <c r="C1" s="16" t="s">
        <v>389</v>
      </c>
      <c r="D1" s="16" t="s">
        <v>390</v>
      </c>
      <c r="E1" s="16" t="s">
        <v>391</v>
      </c>
      <c r="F1" s="17" t="s">
        <v>392</v>
      </c>
      <c r="G1" s="17" t="s">
        <v>393</v>
      </c>
      <c r="H1" s="17" t="s">
        <v>394</v>
      </c>
      <c r="I1" s="18" t="s">
        <v>395</v>
      </c>
      <c r="J1" s="18" t="s">
        <v>396</v>
      </c>
      <c r="K1" s="18" t="s">
        <v>11</v>
      </c>
      <c r="L1" s="18" t="s">
        <v>12</v>
      </c>
      <c r="M1" s="18" t="s">
        <v>13</v>
      </c>
      <c r="N1" s="18" t="s">
        <v>14</v>
      </c>
      <c r="O1" s="18" t="s">
        <v>397</v>
      </c>
      <c r="P1" s="18" t="s">
        <v>398</v>
      </c>
      <c r="Q1" s="18" t="s">
        <v>399</v>
      </c>
      <c r="R1" s="18" t="s">
        <v>400</v>
      </c>
      <c r="S1" s="18" t="s">
        <v>401</v>
      </c>
      <c r="T1" s="18" t="s">
        <v>402</v>
      </c>
      <c r="U1" s="18" t="s">
        <v>403</v>
      </c>
      <c r="V1" s="18" t="s">
        <v>404</v>
      </c>
      <c r="W1" s="18" t="s">
        <v>19</v>
      </c>
      <c r="X1" s="18" t="s">
        <v>20</v>
      </c>
      <c r="Y1" s="18" t="s">
        <v>21</v>
      </c>
      <c r="Z1" s="18" t="s">
        <v>22</v>
      </c>
      <c r="AA1" s="18" t="s">
        <v>23</v>
      </c>
      <c r="AB1" s="18" t="s">
        <v>24</v>
      </c>
      <c r="AC1" s="18" t="s">
        <v>25</v>
      </c>
      <c r="AD1" s="18" t="s">
        <v>26</v>
      </c>
      <c r="AE1" s="16" t="s">
        <v>27</v>
      </c>
      <c r="AF1" s="16" t="s">
        <v>28</v>
      </c>
      <c r="AG1" s="18" t="s">
        <v>29</v>
      </c>
      <c r="AH1" s="16" t="s">
        <v>30</v>
      </c>
      <c r="AI1" s="16" t="s">
        <v>31</v>
      </c>
      <c r="AJ1" s="16" t="s">
        <v>33</v>
      </c>
      <c r="AK1" s="16" t="s">
        <v>34</v>
      </c>
      <c r="AL1" s="16" t="s">
        <v>35</v>
      </c>
      <c r="AM1" s="16" t="s">
        <v>36</v>
      </c>
      <c r="AN1" s="16" t="s">
        <v>37</v>
      </c>
      <c r="AO1" s="16" t="s">
        <v>38</v>
      </c>
      <c r="AP1" s="16" t="s">
        <v>39</v>
      </c>
      <c r="AQ1" s="16" t="s">
        <v>40</v>
      </c>
    </row>
    <row r="2" customFormat="false" ht="13.8" hidden="false" customHeight="false" outlineLevel="0" collapsed="false">
      <c r="A2" s="15"/>
      <c r="B2" s="15"/>
      <c r="C2" s="16"/>
      <c r="D2" s="16"/>
      <c r="E2" s="16"/>
      <c r="F2" s="17"/>
      <c r="G2" s="17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6"/>
      <c r="AF2" s="16"/>
      <c r="AG2" s="18"/>
      <c r="AH2" s="16"/>
      <c r="AI2" s="16"/>
      <c r="AJ2" s="16"/>
      <c r="AK2" s="16"/>
      <c r="AL2" s="16"/>
      <c r="AM2" s="16"/>
      <c r="AN2" s="16"/>
      <c r="AO2" s="16"/>
      <c r="AP2" s="16"/>
      <c r="AQ2" s="16"/>
    </row>
    <row r="3" customFormat="false" ht="13.8" hidden="false" customHeight="false" outlineLevel="0" collapsed="false">
      <c r="B3" s="1"/>
      <c r="K3" s="1"/>
      <c r="L3" s="1"/>
      <c r="M3" s="1"/>
      <c r="N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I3" s="19"/>
      <c r="AL3" s="20"/>
    </row>
    <row r="4" customFormat="false" ht="13.8" hidden="false" customHeight="false" outlineLevel="0" collapsed="false">
      <c r="B4" s="1"/>
      <c r="K4" s="1"/>
      <c r="L4" s="1"/>
      <c r="M4" s="1"/>
      <c r="N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I4" s="19"/>
      <c r="AL4" s="20"/>
    </row>
  </sheetData>
  <autoFilter ref="A1:AQ2"/>
  <mergeCells count="4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7.36"/>
    <col collapsed="false" customWidth="true" hidden="false" outlineLevel="0" max="6" min="6" style="0" width="19.58"/>
    <col collapsed="false" customWidth="true" hidden="false" outlineLevel="0" max="7" min="7" style="0" width="18.47"/>
    <col collapsed="false" customWidth="true" hidden="false" outlineLevel="0" max="8" min="8" style="0" width="16.53"/>
    <col collapsed="false" customWidth="true" hidden="false" outlineLevel="0" max="9" min="9" style="0" width="22.63"/>
    <col collapsed="false" customWidth="true" hidden="false" outlineLevel="0" max="10" min="10" style="0" width="16.39"/>
    <col collapsed="false" customWidth="true" hidden="false" outlineLevel="0" max="11" min="11" style="0" width="17.64"/>
    <col collapsed="false" customWidth="true" hidden="false" outlineLevel="0" max="12" min="12" style="0" width="18.61"/>
    <col collapsed="false" customWidth="true" hidden="false" outlineLevel="0" max="13" min="13" style="0" width="24.03"/>
    <col collapsed="false" customWidth="true" hidden="false" outlineLevel="0" max="15" min="14" style="0" width="20.83"/>
    <col collapsed="false" customWidth="true" hidden="false" outlineLevel="0" max="16" min="16" style="0" width="22.09"/>
    <col collapsed="false" customWidth="true" hidden="false" outlineLevel="0" max="17" min="17" style="0" width="20.14"/>
    <col collapsed="false" customWidth="true" hidden="false" outlineLevel="0" max="18" min="18" style="0" width="19.04"/>
    <col collapsed="false" customWidth="true" hidden="false" outlineLevel="0" max="19" min="19" style="0" width="18.33"/>
    <col collapsed="false" customWidth="true" hidden="false" outlineLevel="0" max="20" min="20" style="0" width="21.26"/>
    <col collapsed="false" customWidth="true" hidden="false" outlineLevel="0" max="22" min="21" style="0" width="22.63"/>
    <col collapsed="false" customWidth="true" hidden="false" outlineLevel="0" max="23" min="23" style="0" width="20.3"/>
    <col collapsed="false" customWidth="true" hidden="false" outlineLevel="0" max="24" min="24" style="0" width="17.09"/>
    <col collapsed="false" customWidth="true" hidden="false" outlineLevel="0" max="26" min="25" style="0" width="22.92"/>
  </cols>
  <sheetData>
    <row r="1" customFormat="false" ht="13.8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2" t="s">
        <v>27</v>
      </c>
      <c r="AB1" s="2" t="s">
        <v>28</v>
      </c>
      <c r="AC1" s="4" t="s">
        <v>29</v>
      </c>
      <c r="AD1" s="2" t="s">
        <v>30</v>
      </c>
      <c r="AE1" s="2" t="s">
        <v>31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</row>
    <row r="2" customFormat="false" ht="13.8" hidden="false" customHeight="fals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2"/>
      <c r="AB2" s="2"/>
      <c r="AC2" s="4"/>
      <c r="AD2" s="2"/>
      <c r="AE2" s="2"/>
      <c r="AF2" s="2"/>
      <c r="AG2" s="2"/>
      <c r="AH2" s="2"/>
      <c r="AI2" s="2"/>
      <c r="AJ2" s="2"/>
      <c r="AK2" s="2"/>
      <c r="AL2" s="2"/>
      <c r="AM2" s="2"/>
    </row>
  </sheetData>
  <autoFilter ref="A1:AM2"/>
  <mergeCells count="3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2025-01-14T23:03:55Z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