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sldx" ContentType="application/vnd.openxmlformats-officedocument.presentationml.slide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ka Entz\Desktop\Pre-implemtation links\Overhead calculator_latest_July16\"/>
    </mc:Choice>
  </mc:AlternateContent>
  <bookViews>
    <workbookView xWindow="0" yWindow="0" windowWidth="10050" windowHeight="4545"/>
  </bookViews>
  <sheets>
    <sheet name="Notes and Instructions" sheetId="1" r:id="rId1"/>
    <sheet name="Calculator and Worksheet" sheetId="2" r:id="rId2"/>
  </sheets>
  <definedNames>
    <definedName name="_xlnm.Print_Area" localSheetId="1">'Calculator and Worksheet'!$A$1:$O$33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2" l="1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M7" i="2"/>
  <c r="O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J5" i="2"/>
  <c r="L5" i="2"/>
  <c r="J6" i="2"/>
  <c r="L6" i="2"/>
  <c r="J7" i="2"/>
  <c r="L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4" i="2"/>
  <c r="L4" i="2"/>
  <c r="B31" i="2"/>
  <c r="N7" i="2"/>
  <c r="K3" i="2"/>
  <c r="M5" i="2"/>
  <c r="M4" i="2"/>
  <c r="N4" i="2"/>
  <c r="M6" i="2"/>
  <c r="O6" i="2"/>
  <c r="B25" i="2"/>
  <c r="B26" i="2"/>
  <c r="B28" i="2"/>
  <c r="B22" i="2"/>
  <c r="D12" i="2"/>
  <c r="D13" i="2"/>
  <c r="D14" i="2"/>
  <c r="B27" i="2"/>
  <c r="B29" i="2"/>
  <c r="B23" i="2"/>
  <c r="B24" i="2"/>
  <c r="B30" i="2"/>
  <c r="B32" i="2"/>
  <c r="O5" i="2"/>
  <c r="N5" i="2"/>
  <c r="L3" i="2"/>
  <c r="P3" i="2"/>
  <c r="N6" i="2"/>
  <c r="M3" i="2"/>
  <c r="O4" i="2"/>
</calcChain>
</file>

<file path=xl/comments1.xml><?xml version="1.0" encoding="utf-8"?>
<comments xmlns="http://schemas.openxmlformats.org/spreadsheetml/2006/main">
  <authors>
    <author>Jazzabella</author>
  </authors>
  <commentList>
    <comment ref="L3" authorId="0" shapeId="0">
      <text>
        <r>
          <rPr>
            <b/>
            <sz val="9"/>
            <color indexed="81"/>
            <rFont val="Tahoma"/>
            <charset val="1"/>
          </rPr>
          <t>This is the total value of your billable employee costs per period including pay rates and employee costs.</t>
        </r>
      </text>
    </comment>
    <comment ref="P3" authorId="0" shapeId="0">
      <text>
        <r>
          <rPr>
            <b/>
            <sz val="9"/>
            <color indexed="81"/>
            <rFont val="Tahoma"/>
            <charset val="1"/>
          </rPr>
          <t>This is the total overhead and labour cost for the period. This excludes material and contractor expenses.</t>
        </r>
      </text>
    </comment>
  </commentList>
</comments>
</file>

<file path=xl/sharedStrings.xml><?xml version="1.0" encoding="utf-8"?>
<sst xmlns="http://schemas.openxmlformats.org/spreadsheetml/2006/main" count="76" uniqueCount="66">
  <si>
    <t>Weeks</t>
  </si>
  <si>
    <t>Hours</t>
  </si>
  <si>
    <t>Employee Name</t>
  </si>
  <si>
    <t>Days</t>
  </si>
  <si>
    <t>Working hours per day</t>
  </si>
  <si>
    <t>Assumptions</t>
  </si>
  <si>
    <t>Superannuation</t>
  </si>
  <si>
    <t>TOTALS</t>
  </si>
  <si>
    <t>Calculation based on (period)</t>
  </si>
  <si>
    <t>Working days for the week</t>
  </si>
  <si>
    <t>Employee pay rate per hour</t>
  </si>
  <si>
    <t>Payroll tax (%)</t>
  </si>
  <si>
    <t>Workcover (%)</t>
  </si>
  <si>
    <t>Other employment costs per period</t>
  </si>
  <si>
    <t>Public holidays for the period</t>
  </si>
  <si>
    <t>Sick leave days per period</t>
  </si>
  <si>
    <t>Average non billable hours per day</t>
  </si>
  <si>
    <t>Potential billable hours for period</t>
  </si>
  <si>
    <t>Non billable hours for period</t>
  </si>
  <si>
    <t>Total billable hours over period</t>
  </si>
  <si>
    <t>Salary &amp; wages per year</t>
  </si>
  <si>
    <t>Payroll tax</t>
  </si>
  <si>
    <t xml:space="preserve">Workcover </t>
  </si>
  <si>
    <t>Total direct employment cost</t>
  </si>
  <si>
    <t>Total employment cost per billable hour</t>
  </si>
  <si>
    <t>Employee on cost per billable hour</t>
  </si>
  <si>
    <t>Pay Rate Per hour</t>
  </si>
  <si>
    <t>Employment Costs Per Hour</t>
  </si>
  <si>
    <t>Direct Employment Cost Per Hour</t>
  </si>
  <si>
    <t>Billable Hours Per Period</t>
  </si>
  <si>
    <t>Direct Employee Cost Per Period</t>
  </si>
  <si>
    <t>Overhead Per Hour</t>
  </si>
  <si>
    <t>Total Overhead Per Period</t>
  </si>
  <si>
    <t>Total Cost Per Hour</t>
  </si>
  <si>
    <t>Excluding overtime</t>
  </si>
  <si>
    <t>Individual Employee Data Entry</t>
  </si>
  <si>
    <t>EMPLOYMENT COST CALCULATOR - INDIVIDUAL EMPLOYEES</t>
  </si>
  <si>
    <t>BUSINESS TOTAL EMPLOYMENT COST AND OVERHEAD WORKSHEET</t>
  </si>
  <si>
    <t>NOTES - PLEASE READ FIRST</t>
  </si>
  <si>
    <t>Employee pay rate</t>
  </si>
  <si>
    <t>Calculation  (Based on figures entered above)</t>
  </si>
  <si>
    <t xml:space="preserve">- Ideally there should be a minimum of 3 months worth of data used for this calculator and users should review regularly. </t>
  </si>
  <si>
    <t>- This calculator does not take into account any material profits, therefore all material profits are purely profits to the jobs and the business.</t>
  </si>
  <si>
    <t>- This calculator should be used under the guidance of your simPRO Implementation Consultant but please note these calculations are a guide only, you will need to confirm with your accountant.</t>
  </si>
  <si>
    <t>- Please note the figures generated from this calculator are based on assumptions, therefore the figures will vary depending on the assumptions entered.</t>
  </si>
  <si>
    <t>Total OH and Labour Expenses</t>
  </si>
  <si>
    <t>Employee 1 Name</t>
  </si>
  <si>
    <t>Employee 2 Name</t>
  </si>
  <si>
    <t>Employee 3 Name</t>
  </si>
  <si>
    <r>
      <rPr>
        <b/>
        <sz val="11"/>
        <rFont val="Calibri"/>
        <family val="2"/>
        <scheme val="minor"/>
      </rPr>
      <t>3b)</t>
    </r>
    <r>
      <rPr>
        <sz val="11"/>
        <rFont val="Calibri"/>
        <family val="2"/>
        <scheme val="minor"/>
      </rPr>
      <t xml:space="preserve"> Enter the calculation results (light blue cells under the employee data entry) into the worksheet on the right hand side of the page (dark blue cells).</t>
    </r>
  </si>
  <si>
    <r>
      <rPr>
        <b/>
        <sz val="11"/>
        <rFont val="Calibri"/>
        <family val="2"/>
        <scheme val="minor"/>
      </rPr>
      <t xml:space="preserve">4) </t>
    </r>
    <r>
      <rPr>
        <sz val="11"/>
        <rFont val="Calibri"/>
        <family val="2"/>
        <scheme val="minor"/>
      </rPr>
      <t xml:space="preserve">Repeat steps 3a) and 3b) until you have entered all billable employees into the worksheet. </t>
    </r>
  </si>
  <si>
    <t>INSTRUCTIONS</t>
  </si>
  <si>
    <r>
      <rPr>
        <b/>
        <sz val="48"/>
        <color theme="4" tint="-0.499984740745262"/>
        <rFont val="Calibri"/>
        <family val="2"/>
      </rPr>
      <t>Oncost Calculator</t>
    </r>
    <r>
      <rPr>
        <b/>
        <sz val="48"/>
        <color rgb="FF000000"/>
        <rFont val="Calibri"/>
      </rPr>
      <t xml:space="preserve">  </t>
    </r>
  </si>
  <si>
    <t>TRANSFERING DATA TO SIMPRO - EMPLOYEE CARD FILE UPDATE</t>
  </si>
  <si>
    <t>TRANSFERING DATA TO SIMPRO -DEFAULT LABOUR RATE UPDATE</t>
  </si>
  <si>
    <r>
      <rPr>
        <b/>
        <sz val="11"/>
        <rFont val="Calibri"/>
        <family val="2"/>
        <scheme val="minor"/>
      </rPr>
      <t xml:space="preserve">2) </t>
    </r>
    <r>
      <rPr>
        <sz val="11"/>
        <rFont val="Calibri"/>
        <family val="2"/>
        <scheme val="minor"/>
      </rPr>
      <t xml:space="preserve">Calculate your overheads for the period and enter your total overhead figure into cell N3 on the 'Calculator and Worksheet' tab. </t>
    </r>
    <r>
      <rPr>
        <i/>
        <sz val="11"/>
        <color theme="4" tint="-0.499984740745262"/>
        <rFont val="Calibri"/>
        <family val="2"/>
        <scheme val="minor"/>
      </rPr>
      <t>(Review cost breakdown table below to see what is included in overheads.)</t>
    </r>
  </si>
  <si>
    <r>
      <rPr>
        <b/>
        <sz val="11"/>
        <rFont val="Calibri"/>
        <family val="2"/>
        <scheme val="minor"/>
      </rPr>
      <t>3a)</t>
    </r>
    <r>
      <rPr>
        <sz val="11"/>
        <rFont val="Calibri"/>
        <family val="2"/>
        <scheme val="minor"/>
      </rPr>
      <t xml:space="preserve"> Update the dark blue cells in the 'Individual Employee Data Entry'</t>
    </r>
    <r>
      <rPr>
        <i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section of the 'Calculator and Worksheet' tab for a single billable employee. </t>
    </r>
    <r>
      <rPr>
        <i/>
        <sz val="11"/>
        <color theme="4" tint="-0.499984740745262"/>
        <rFont val="Calibri"/>
        <family val="2"/>
        <scheme val="minor"/>
      </rPr>
      <t>(Review cost breakdown table below to determine what is included in cell B11 for 'other employment costs'.)</t>
    </r>
  </si>
  <si>
    <t>Vacation days per period</t>
  </si>
  <si>
    <t>401K contribution rate (%)</t>
  </si>
  <si>
    <r>
      <rPr>
        <b/>
        <sz val="11"/>
        <rFont val="Calibri"/>
        <family val="2"/>
        <scheme val="minor"/>
      </rPr>
      <t>1)</t>
    </r>
    <r>
      <rPr>
        <sz val="11"/>
        <rFont val="Calibri"/>
        <family val="2"/>
        <scheme val="minor"/>
      </rPr>
      <t xml:space="preserve"> Determine if you are estimating overhead and labor burden based on a 3, 6 or 12 month period. All figures you use in the calculator should represent costs for the same period.</t>
    </r>
  </si>
  <si>
    <r>
      <rPr>
        <b/>
        <sz val="11"/>
        <rFont val="Calibri"/>
        <family val="2"/>
        <scheme val="minor"/>
      </rPr>
      <t>5)</t>
    </r>
    <r>
      <rPr>
        <sz val="11"/>
        <rFont val="Calibri"/>
        <family val="2"/>
        <scheme val="minor"/>
      </rPr>
      <t xml:space="preserve"> Enter your overhead per hour (cell M3) into the 'Default Overhead' field in simPRO Enterprise (System / Setup / System Setup / Labor / Labor Rates).</t>
    </r>
    <r>
      <rPr>
        <sz val="11"/>
        <color theme="4" tint="-0.499984740745262"/>
        <rFont val="Calibri"/>
        <family val="2"/>
        <scheme val="minor"/>
      </rPr>
      <t xml:space="preserve"> </t>
    </r>
    <r>
      <rPr>
        <i/>
        <sz val="11"/>
        <color theme="4" tint="-0.499984740745262"/>
        <rFont val="Calibri"/>
        <family val="2"/>
        <scheme val="minor"/>
      </rPr>
      <t>(A screenshot is provided under the worksheet.)</t>
    </r>
  </si>
  <si>
    <t>- This calculator is provided as a tool to help you calculate your labor burden rates &amp; overhead rates.</t>
  </si>
  <si>
    <t xml:space="preserve">- The calculations are based on recovering overheads from billable labor hours.  </t>
  </si>
  <si>
    <r>
      <t>6)</t>
    </r>
    <r>
      <rPr>
        <sz val="11"/>
        <rFont val="Calibri"/>
        <family val="2"/>
        <scheme val="minor"/>
      </rPr>
      <t xml:space="preserve"> Enter your employee pay rates, labor burden rates and overhead rates (columns H, I and M) into the employee card file rate's tab in simPRO Enterprise.</t>
    </r>
    <r>
      <rPr>
        <i/>
        <sz val="11"/>
        <rFont val="Calibri"/>
        <family val="2"/>
        <scheme val="minor"/>
      </rPr>
      <t xml:space="preserve"> </t>
    </r>
    <r>
      <rPr>
        <i/>
        <sz val="11"/>
        <color theme="4" tint="-0.499984740745262"/>
        <rFont val="Calibri"/>
        <family val="2"/>
        <scheme val="minor"/>
      </rPr>
      <t>(A screenshot is provided under the worksheet.)</t>
    </r>
  </si>
  <si>
    <t>Please note that you should seek your financial advisor's or accountant/bookeeper's assistant to complete this worksheet and/or obtaining overhead and other financial information.The calculation you complete will affect the reporting and financial accuracy of your simPRO therefore it's critical to involve such professional's help.</t>
  </si>
  <si>
    <t>- If you need any further assistance please contact your simPRO Implementation Consultant, however it is important that you get the assistance of your financial advisor, accountant to complete this and/or obtain financial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</si>
</sst>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_-&quot;$&quot;* #,##0_-;\-&quot;$&quot;* #,##0_-;_-&quot;$&quot;* &quot;-&quot;??_-;_-@"/>
    <numFmt numFmtId="167" formatCode="_-&quot;$&quot;* #,##0.00_-;\-&quot;$&quot;* #,##0.00_-;_-&quot;$&quot;* &quot;-&quot;??_-;_-@"/>
    <numFmt numFmtId="168" formatCode="#,##0_ ;\-#,##0\ "/>
    <numFmt numFmtId="169" formatCode="_-* #,##0.00_-;\-* #,##0.00_-;_-* &quot;-&quot;??_-;_-@"/>
  </numFmts>
  <fonts count="32">
    <font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b/>
      <u/>
      <sz val="14"/>
      <color rgb="FF000000"/>
      <name val="Calibri"/>
    </font>
    <font>
      <b/>
      <sz val="8"/>
      <color rgb="FF70AD47"/>
      <name val="Dejavu sans"/>
    </font>
    <font>
      <sz val="8"/>
      <name val="Dejavu sans"/>
    </font>
    <font>
      <b/>
      <u/>
      <sz val="14"/>
      <color rgb="FF00000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  <font>
      <b/>
      <sz val="48"/>
      <color rgb="FF000000"/>
      <name val="Calibri"/>
    </font>
    <font>
      <b/>
      <sz val="11"/>
      <color theme="1"/>
      <name val="Calibri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u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0"/>
      <name val="Calibri"/>
      <family val="2"/>
    </font>
    <font>
      <b/>
      <sz val="48"/>
      <color theme="4" tint="-0.499984740745262"/>
      <name val="Calibri"/>
      <family val="2"/>
    </font>
    <font>
      <b/>
      <sz val="18"/>
      <color theme="0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b/>
      <u/>
      <sz val="14"/>
      <color theme="0"/>
      <name val="Calibri"/>
      <family val="2"/>
    </font>
    <font>
      <b/>
      <sz val="9"/>
      <color indexed="81"/>
      <name val="Tahoma"/>
      <charset val="1"/>
    </font>
    <font>
      <b/>
      <sz val="48"/>
      <color rgb="FF000000"/>
      <name val="Calibri"/>
      <family val="2"/>
    </font>
    <font>
      <sz val="10"/>
      <name val="Arial"/>
      <family val="2"/>
    </font>
    <font>
      <sz val="11"/>
      <color theme="4" tint="-0.499984740745262"/>
      <name val="Calibri"/>
      <family val="2"/>
      <scheme val="minor"/>
    </font>
    <font>
      <b/>
      <sz val="26"/>
      <color theme="4" tint="-0.499984740745262"/>
      <name val="Calibri"/>
      <family val="2"/>
    </font>
    <font>
      <i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rgb="FF70AD47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4" tint="0.59999389629810485"/>
        <bgColor rgb="FFFF00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gradientFill>
        <stop position="0">
          <color theme="0" tint="-0.49803155613879818"/>
        </stop>
        <stop position="1">
          <color theme="4" tint="-0.49803155613879818"/>
        </stop>
      </gradient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A8D08D"/>
      </patternFill>
    </fill>
    <fill>
      <patternFill patternType="solid">
        <fgColor theme="4" tint="-0.499984740745262"/>
        <bgColor rgb="FFA8D08D"/>
      </patternFill>
    </fill>
    <fill>
      <patternFill patternType="solid">
        <fgColor theme="4" tint="-0.499984740745262"/>
        <bgColor rgb="FFFEF2CB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3" fillId="0" borderId="0" applyFont="0" applyFill="0" applyBorder="0" applyAlignment="0" applyProtection="0"/>
  </cellStyleXfs>
  <cellXfs count="117">
    <xf numFmtId="0" fontId="0" fillId="0" borderId="0" xfId="0"/>
    <xf numFmtId="0" fontId="2" fillId="0" borderId="1" xfId="0" applyFont="1" applyBorder="1"/>
    <xf numFmtId="167" fontId="2" fillId="0" borderId="1" xfId="0" applyNumberFormat="1" applyFont="1" applyBorder="1"/>
    <xf numFmtId="167" fontId="2" fillId="0" borderId="3" xfId="0" applyNumberFormat="1" applyFont="1" applyBorder="1"/>
    <xf numFmtId="0" fontId="0" fillId="0" borderId="0" xfId="0"/>
    <xf numFmtId="0" fontId="0" fillId="0" borderId="0" xfId="0"/>
    <xf numFmtId="167" fontId="2" fillId="0" borderId="13" xfId="0" applyNumberFormat="1" applyFont="1" applyBorder="1"/>
    <xf numFmtId="167" fontId="2" fillId="0" borderId="10" xfId="0" applyNumberFormat="1" applyFont="1" applyBorder="1"/>
    <xf numFmtId="167" fontId="2" fillId="0" borderId="19" xfId="0" applyNumberFormat="1" applyFont="1" applyBorder="1"/>
    <xf numFmtId="167" fontId="2" fillId="0" borderId="20" xfId="0" applyNumberFormat="1" applyFont="1" applyBorder="1"/>
    <xf numFmtId="0" fontId="0" fillId="0" borderId="0" xfId="0" applyAlignment="1">
      <alignment horizontal="center"/>
    </xf>
    <xf numFmtId="165" fontId="14" fillId="2" borderId="12" xfId="11" applyFont="1" applyFill="1" applyBorder="1" applyAlignment="1"/>
    <xf numFmtId="166" fontId="14" fillId="2" borderId="12" xfId="0" applyNumberFormat="1" applyFont="1" applyFill="1" applyBorder="1" applyAlignment="1"/>
    <xf numFmtId="167" fontId="14" fillId="2" borderId="13" xfId="0" applyNumberFormat="1" applyFont="1" applyFill="1" applyBorder="1"/>
    <xf numFmtId="167" fontId="14" fillId="2" borderId="19" xfId="0" applyNumberFormat="1" applyFont="1" applyFill="1" applyBorder="1"/>
    <xf numFmtId="168" fontId="14" fillId="2" borderId="1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2" fontId="14" fillId="2" borderId="12" xfId="0" applyNumberFormat="1" applyFont="1" applyFill="1" applyBorder="1" applyAlignment="1">
      <alignment horizontal="center"/>
    </xf>
    <xf numFmtId="10" fontId="14" fillId="2" borderId="12" xfId="0" applyNumberFormat="1" applyFont="1" applyFill="1" applyBorder="1" applyAlignment="1">
      <alignment horizontal="center"/>
    </xf>
    <xf numFmtId="0" fontId="14" fillId="2" borderId="12" xfId="0" applyNumberFormat="1" applyFont="1" applyFill="1" applyBorder="1" applyAlignment="1">
      <alignment horizontal="center"/>
    </xf>
    <xf numFmtId="0" fontId="7" fillId="5" borderId="7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2" fillId="5" borderId="7" xfId="0" applyFont="1" applyFill="1" applyBorder="1"/>
    <xf numFmtId="1" fontId="2" fillId="5" borderId="12" xfId="0" applyNumberFormat="1" applyFont="1" applyFill="1" applyBorder="1" applyAlignment="1">
      <alignment horizontal="center"/>
    </xf>
    <xf numFmtId="0" fontId="2" fillId="5" borderId="1" xfId="0" applyFont="1" applyFill="1" applyBorder="1"/>
    <xf numFmtId="0" fontId="2" fillId="5" borderId="8" xfId="0" applyFont="1" applyFill="1" applyBorder="1"/>
    <xf numFmtId="0" fontId="1" fillId="5" borderId="7" xfId="0" applyFont="1" applyFill="1" applyBorder="1"/>
    <xf numFmtId="166" fontId="2" fillId="5" borderId="12" xfId="0" applyNumberFormat="1" applyFont="1" applyFill="1" applyBorder="1" applyAlignment="1">
      <alignment horizontal="center"/>
    </xf>
    <xf numFmtId="169" fontId="2" fillId="5" borderId="8" xfId="0" applyNumberFormat="1" applyFont="1" applyFill="1" applyBorder="1"/>
    <xf numFmtId="167" fontId="2" fillId="5" borderId="12" xfId="0" applyNumberFormat="1" applyFont="1" applyFill="1" applyBorder="1" applyAlignment="1">
      <alignment horizontal="center"/>
    </xf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16" fillId="5" borderId="1" xfId="0" applyFont="1" applyFill="1" applyBorder="1"/>
    <xf numFmtId="1" fontId="16" fillId="7" borderId="12" xfId="0" applyNumberFormat="1" applyFont="1" applyFill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10" borderId="0" xfId="0" applyFill="1"/>
    <xf numFmtId="167" fontId="16" fillId="7" borderId="12" xfId="0" applyNumberFormat="1" applyFont="1" applyFill="1" applyBorder="1" applyAlignment="1">
      <alignment horizontal="center"/>
    </xf>
    <xf numFmtId="165" fontId="1" fillId="6" borderId="12" xfId="11" applyFont="1" applyFill="1" applyBorder="1" applyAlignment="1">
      <alignment horizontal="center"/>
    </xf>
    <xf numFmtId="0" fontId="16" fillId="5" borderId="7" xfId="0" applyFont="1" applyFill="1" applyBorder="1"/>
    <xf numFmtId="0" fontId="17" fillId="4" borderId="21" xfId="0" applyFont="1" applyFill="1" applyBorder="1" applyAlignment="1">
      <alignment vertical="center" wrapText="1"/>
    </xf>
    <xf numFmtId="0" fontId="17" fillId="4" borderId="21" xfId="0" applyFont="1" applyFill="1" applyBorder="1" applyAlignment="1">
      <alignment horizontal="center" vertical="center" wrapText="1"/>
    </xf>
    <xf numFmtId="168" fontId="17" fillId="4" borderId="21" xfId="0" applyNumberFormat="1" applyFont="1" applyFill="1" applyBorder="1" applyAlignment="1">
      <alignment horizontal="center" vertical="center" wrapText="1"/>
    </xf>
    <xf numFmtId="167" fontId="17" fillId="4" borderId="21" xfId="0" applyNumberFormat="1" applyFont="1" applyFill="1" applyBorder="1" applyAlignment="1">
      <alignment vertical="center" wrapText="1"/>
    </xf>
    <xf numFmtId="165" fontId="18" fillId="3" borderId="21" xfId="11" applyFont="1" applyFill="1" applyBorder="1" applyAlignment="1">
      <alignment vertical="center" wrapText="1"/>
    </xf>
    <xf numFmtId="0" fontId="17" fillId="4" borderId="22" xfId="0" applyFont="1" applyFill="1" applyBorder="1" applyAlignment="1">
      <alignment vertical="center"/>
    </xf>
    <xf numFmtId="0" fontId="14" fillId="3" borderId="14" xfId="0" applyFont="1" applyFill="1" applyBorder="1"/>
    <xf numFmtId="0" fontId="14" fillId="3" borderId="18" xfId="0" applyFont="1" applyFill="1" applyBorder="1"/>
    <xf numFmtId="0" fontId="1" fillId="8" borderId="15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0" fillId="12" borderId="0" xfId="0" applyFill="1"/>
    <xf numFmtId="0" fontId="5" fillId="12" borderId="1" xfId="0" applyFont="1" applyFill="1" applyBorder="1"/>
    <xf numFmtId="0" fontId="6" fillId="12" borderId="1" xfId="0" applyFont="1" applyFill="1" applyBorder="1"/>
    <xf numFmtId="0" fontId="2" fillId="12" borderId="1" xfId="0" applyFont="1" applyFill="1" applyBorder="1"/>
    <xf numFmtId="0" fontId="2" fillId="12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4" fillId="9" borderId="13" xfId="0" applyFont="1" applyFill="1" applyBorder="1" applyAlignment="1">
      <alignment horizontal="center" vertical="center" wrapText="1"/>
    </xf>
    <xf numFmtId="0" fontId="15" fillId="13" borderId="7" xfId="0" applyFont="1" applyFill="1" applyBorder="1" applyAlignment="1">
      <alignment horizontal="left"/>
    </xf>
    <xf numFmtId="0" fontId="2" fillId="13" borderId="7" xfId="0" applyFont="1" applyFill="1" applyBorder="1"/>
    <xf numFmtId="0" fontId="12" fillId="13" borderId="7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left"/>
    </xf>
    <xf numFmtId="0" fontId="4" fillId="13" borderId="8" xfId="0" applyFont="1" applyFill="1" applyBorder="1" applyAlignment="1">
      <alignment horizontal="left"/>
    </xf>
    <xf numFmtId="0" fontId="2" fillId="13" borderId="1" xfId="0" applyFont="1" applyFill="1" applyBorder="1"/>
    <xf numFmtId="0" fontId="2" fillId="13" borderId="8" xfId="0" applyFont="1" applyFill="1" applyBorder="1"/>
    <xf numFmtId="0" fontId="13" fillId="12" borderId="1" xfId="0" quotePrefix="1" applyFont="1" applyFill="1" applyBorder="1" applyAlignment="1">
      <alignment vertical="center" wrapText="1"/>
    </xf>
    <xf numFmtId="164" fontId="17" fillId="4" borderId="21" xfId="0" applyNumberFormat="1" applyFont="1" applyFill="1" applyBorder="1" applyAlignment="1">
      <alignment vertical="center" wrapText="1"/>
    </xf>
    <xf numFmtId="0" fontId="0" fillId="12" borderId="0" xfId="0" applyFill="1" applyAlignment="1">
      <alignment wrapText="1"/>
    </xf>
    <xf numFmtId="0" fontId="0" fillId="11" borderId="1" xfId="0" applyFill="1" applyBorder="1"/>
    <xf numFmtId="0" fontId="21" fillId="12" borderId="0" xfId="0" applyFont="1" applyFill="1" applyAlignment="1">
      <alignment wrapText="1"/>
    </xf>
    <xf numFmtId="0" fontId="21" fillId="12" borderId="0" xfId="0" applyFont="1" applyFill="1" applyAlignment="1">
      <alignment vertical="center" wrapText="1"/>
    </xf>
    <xf numFmtId="0" fontId="23" fillId="12" borderId="0" xfId="0" applyFont="1" applyFill="1" applyAlignment="1">
      <alignment vertical="center" wrapText="1"/>
    </xf>
    <xf numFmtId="0" fontId="0" fillId="11" borderId="0" xfId="0" applyFill="1" applyAlignment="1">
      <alignment wrapText="1"/>
    </xf>
    <xf numFmtId="0" fontId="0" fillId="9" borderId="0" xfId="0" applyFill="1" applyAlignment="1">
      <alignment wrapText="1"/>
    </xf>
    <xf numFmtId="0" fontId="27" fillId="0" borderId="1" xfId="0" applyFont="1" applyBorder="1" applyAlignment="1">
      <alignment vertical="center" wrapText="1"/>
    </xf>
    <xf numFmtId="0" fontId="16" fillId="8" borderId="2" xfId="0" applyFont="1" applyFill="1" applyBorder="1" applyAlignment="1">
      <alignment horizontal="center" vertical="center" wrapText="1"/>
    </xf>
    <xf numFmtId="167" fontId="16" fillId="4" borderId="8" xfId="0" applyNumberFormat="1" applyFont="1" applyFill="1" applyBorder="1"/>
    <xf numFmtId="167" fontId="16" fillId="4" borderId="11" xfId="0" applyNumberFormat="1" applyFont="1" applyFill="1" applyBorder="1"/>
    <xf numFmtId="0" fontId="13" fillId="12" borderId="1" xfId="0" applyFont="1" applyFill="1" applyBorder="1"/>
    <xf numFmtId="0" fontId="28" fillId="12" borderId="0" xfId="0" applyFont="1" applyFill="1"/>
    <xf numFmtId="0" fontId="28" fillId="0" borderId="0" xfId="0" applyFont="1"/>
    <xf numFmtId="168" fontId="14" fillId="2" borderId="10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3" fillId="3" borderId="1" xfId="0" applyFont="1" applyFill="1" applyBorder="1"/>
    <xf numFmtId="0" fontId="2" fillId="3" borderId="7" xfId="0" applyFont="1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1" xfId="0" applyFill="1" applyBorder="1" applyAlignment="1">
      <alignment horizontal="center"/>
    </xf>
    <xf numFmtId="0" fontId="0" fillId="3" borderId="7" xfId="0" applyFill="1" applyBorder="1"/>
    <xf numFmtId="0" fontId="28" fillId="3" borderId="1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28" fillId="3" borderId="10" xfId="0" applyFont="1" applyFill="1" applyBorder="1"/>
    <xf numFmtId="0" fontId="0" fillId="3" borderId="11" xfId="0" applyFill="1" applyBorder="1"/>
    <xf numFmtId="0" fontId="30" fillId="0" borderId="1" xfId="0" applyFont="1" applyBorder="1" applyAlignment="1">
      <alignment vertical="center" wrapText="1"/>
    </xf>
    <xf numFmtId="0" fontId="2" fillId="12" borderId="1" xfId="0" quotePrefix="1" applyFont="1" applyFill="1" applyBorder="1" applyAlignment="1">
      <alignment vertical="center" wrapText="1"/>
    </xf>
    <xf numFmtId="0" fontId="0" fillId="10" borderId="0" xfId="0" applyFill="1" applyAlignment="1">
      <alignment horizontal="center"/>
    </xf>
    <xf numFmtId="0" fontId="20" fillId="9" borderId="4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left" vertical="center"/>
    </xf>
    <xf numFmtId="0" fontId="25" fillId="14" borderId="1" xfId="0" applyFont="1" applyFill="1" applyBorder="1" applyAlignment="1">
      <alignment horizontal="left" vertical="center"/>
    </xf>
    <xf numFmtId="0" fontId="25" fillId="14" borderId="8" xfId="0" applyFont="1" applyFill="1" applyBorder="1" applyAlignment="1">
      <alignment horizontal="left" vertical="center"/>
    </xf>
    <xf numFmtId="0" fontId="25" fillId="15" borderId="7" xfId="0" applyFont="1" applyFill="1" applyBorder="1" applyAlignment="1">
      <alignment horizontal="left" vertical="center"/>
    </xf>
    <xf numFmtId="0" fontId="25" fillId="15" borderId="1" xfId="0" applyFont="1" applyFill="1" applyBorder="1" applyAlignment="1">
      <alignment horizontal="left" vertical="center"/>
    </xf>
    <xf numFmtId="0" fontId="25" fillId="15" borderId="8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20" fillId="9" borderId="7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31" fillId="12" borderId="0" xfId="0" applyFont="1" applyFill="1" applyAlignment="1">
      <alignment vertical="center" wrapText="1"/>
    </xf>
  </cellXfs>
  <cellStyles count="12">
    <cellStyle name="Currency" xfId="11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5270500</xdr:colOff>
      <xdr:row>1</xdr:row>
      <xdr:rowOff>31750</xdr:rowOff>
    </xdr:from>
    <xdr:to>
      <xdr:col>2</xdr:col>
      <xdr:colOff>1</xdr:colOff>
      <xdr:row>1</xdr:row>
      <xdr:rowOff>992056</xdr:rowOff>
    </xdr:to>
    <xdr:pic>
      <xdr:nvPicPr>
        <xdr:cNvPr id="2" name="Picture 1" descr="simPRO_Software_CMYK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9100" y="222250"/>
          <a:ext cx="1606551" cy="96030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22</xdr:row>
          <xdr:rowOff>9525</xdr:rowOff>
        </xdr:from>
        <xdr:to>
          <xdr:col>2</xdr:col>
          <xdr:colOff>219075</xdr:colOff>
          <xdr:row>50</xdr:row>
          <xdr:rowOff>180975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762000</xdr:colOff>
      <xdr:row>33</xdr:row>
      <xdr:rowOff>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177800</xdr:colOff>
      <xdr:row>33</xdr:row>
      <xdr:rowOff>0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177800</xdr:colOff>
      <xdr:row>33</xdr:row>
      <xdr:rowOff>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377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15</xdr:col>
      <xdr:colOff>43658</xdr:colOff>
      <xdr:row>3</xdr:row>
      <xdr:rowOff>51593</xdr:rowOff>
    </xdr:from>
    <xdr:to>
      <xdr:col>16</xdr:col>
      <xdr:colOff>194592</xdr:colOff>
      <xdr:row>6</xdr:row>
      <xdr:rowOff>203730</xdr:rowOff>
    </xdr:to>
    <xdr:pic>
      <xdr:nvPicPr>
        <xdr:cNvPr id="10" name="Picture 9" descr="simPRO_Software_CMYK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35971" y="1420812"/>
          <a:ext cx="1305840" cy="79507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177800</xdr:colOff>
      <xdr:row>33</xdr:row>
      <xdr:rowOff>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8737600" cy="9537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657225</xdr:colOff>
      <xdr:row>33</xdr:row>
      <xdr:rowOff>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873442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266700</xdr:colOff>
      <xdr:row>33</xdr:row>
      <xdr:rowOff>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8813800" cy="965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500062</xdr:colOff>
      <xdr:row>47</xdr:row>
      <xdr:rowOff>130965</xdr:rowOff>
    </xdr:from>
    <xdr:to>
      <xdr:col>15</xdr:col>
      <xdr:colOff>416717</xdr:colOff>
      <xdr:row>65</xdr:row>
      <xdr:rowOff>71437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36497"/>
        <a:stretch/>
      </xdr:blipFill>
      <xdr:spPr>
        <a:xfrm>
          <a:off x="7012781" y="11322840"/>
          <a:ext cx="8096249" cy="3369472"/>
        </a:xfrm>
        <a:prstGeom prst="rect">
          <a:avLst/>
        </a:prstGeom>
      </xdr:spPr>
    </xdr:pic>
    <xdr:clientData/>
  </xdr:twoCellAnchor>
  <xdr:twoCellAnchor editAs="oneCell">
    <xdr:from>
      <xdr:col>6</xdr:col>
      <xdr:colOff>488157</xdr:colOff>
      <xdr:row>36</xdr:row>
      <xdr:rowOff>83343</xdr:rowOff>
    </xdr:from>
    <xdr:to>
      <xdr:col>15</xdr:col>
      <xdr:colOff>452437</xdr:colOff>
      <xdr:row>45</xdr:row>
      <xdr:rowOff>154781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794"/>
        <a:stretch/>
      </xdr:blipFill>
      <xdr:spPr>
        <a:xfrm>
          <a:off x="7000876" y="9191624"/>
          <a:ext cx="8143874" cy="1785938"/>
        </a:xfrm>
        <a:prstGeom prst="rect">
          <a:avLst/>
        </a:prstGeom>
      </xdr:spPr>
    </xdr:pic>
    <xdr:clientData/>
  </xdr:twoCellAnchor>
  <xdr:twoCellAnchor>
    <xdr:from>
      <xdr:col>7</xdr:col>
      <xdr:colOff>297656</xdr:colOff>
      <xdr:row>42</xdr:row>
      <xdr:rowOff>71437</xdr:rowOff>
    </xdr:from>
    <xdr:to>
      <xdr:col>8</xdr:col>
      <xdr:colOff>297656</xdr:colOff>
      <xdr:row>44</xdr:row>
      <xdr:rowOff>0</xdr:rowOff>
    </xdr:to>
    <xdr:sp macro="" textlink="">
      <xdr:nvSpPr>
        <xdr:cNvPr id="9" name="Oval 8"/>
        <xdr:cNvSpPr/>
      </xdr:nvSpPr>
      <xdr:spPr>
        <a:xfrm>
          <a:off x="8096250" y="10310812"/>
          <a:ext cx="583406" cy="309563"/>
        </a:xfrm>
        <a:prstGeom prst="ellipse">
          <a:avLst/>
        </a:prstGeom>
        <a:solidFill>
          <a:schemeClr val="accent6">
            <a:alpha val="4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878682</xdr:colOff>
      <xdr:row>42</xdr:row>
      <xdr:rowOff>80962</xdr:rowOff>
    </xdr:from>
    <xdr:to>
      <xdr:col>12</xdr:col>
      <xdr:colOff>414338</xdr:colOff>
      <xdr:row>44</xdr:row>
      <xdr:rowOff>9525</xdr:rowOff>
    </xdr:to>
    <xdr:sp macro="" textlink="">
      <xdr:nvSpPr>
        <xdr:cNvPr id="12" name="Oval 11"/>
        <xdr:cNvSpPr/>
      </xdr:nvSpPr>
      <xdr:spPr>
        <a:xfrm>
          <a:off x="12082463" y="10320337"/>
          <a:ext cx="583406" cy="309563"/>
        </a:xfrm>
        <a:prstGeom prst="ellipse">
          <a:avLst/>
        </a:prstGeom>
        <a:solidFill>
          <a:schemeClr val="accent6">
            <a:alpha val="4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542925</xdr:colOff>
      <xdr:row>42</xdr:row>
      <xdr:rowOff>66674</xdr:rowOff>
    </xdr:from>
    <xdr:to>
      <xdr:col>9</xdr:col>
      <xdr:colOff>161925</xdr:colOff>
      <xdr:row>43</xdr:row>
      <xdr:rowOff>185737</xdr:rowOff>
    </xdr:to>
    <xdr:sp macro="" textlink="">
      <xdr:nvSpPr>
        <xdr:cNvPr id="13" name="Oval 12"/>
        <xdr:cNvSpPr/>
      </xdr:nvSpPr>
      <xdr:spPr>
        <a:xfrm>
          <a:off x="8924925" y="10306049"/>
          <a:ext cx="583406" cy="309563"/>
        </a:xfrm>
        <a:prstGeom prst="ellipse">
          <a:avLst/>
        </a:prstGeom>
        <a:solidFill>
          <a:schemeClr val="accent6">
            <a:alpha val="4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0</xdr:colOff>
      <xdr:row>44</xdr:row>
      <xdr:rowOff>11906</xdr:rowOff>
    </xdr:from>
    <xdr:to>
      <xdr:col>8</xdr:col>
      <xdr:colOff>690562</xdr:colOff>
      <xdr:row>63</xdr:row>
      <xdr:rowOff>59531</xdr:rowOff>
    </xdr:to>
    <xdr:cxnSp macro="">
      <xdr:nvCxnSpPr>
        <xdr:cNvPr id="14" name="Straight Arrow Connector 13"/>
        <xdr:cNvCxnSpPr/>
      </xdr:nvCxnSpPr>
      <xdr:spPr>
        <a:xfrm>
          <a:off x="8382000" y="10632281"/>
          <a:ext cx="690562" cy="3667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902494</xdr:colOff>
      <xdr:row>43</xdr:row>
      <xdr:rowOff>152400</xdr:rowOff>
    </xdr:from>
    <xdr:to>
      <xdr:col>11</xdr:col>
      <xdr:colOff>333375</xdr:colOff>
      <xdr:row>63</xdr:row>
      <xdr:rowOff>71437</xdr:rowOff>
    </xdr:to>
    <xdr:cxnSp macro="">
      <xdr:nvCxnSpPr>
        <xdr:cNvPr id="16" name="Straight Arrow Connector 15"/>
        <xdr:cNvCxnSpPr/>
      </xdr:nvCxnSpPr>
      <xdr:spPr>
        <a:xfrm>
          <a:off x="9284494" y="10582275"/>
          <a:ext cx="2252662" cy="3729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161925</xdr:colOff>
      <xdr:row>43</xdr:row>
      <xdr:rowOff>185738</xdr:rowOff>
    </xdr:from>
    <xdr:to>
      <xdr:col>14</xdr:col>
      <xdr:colOff>59531</xdr:colOff>
      <xdr:row>63</xdr:row>
      <xdr:rowOff>71437</xdr:rowOff>
    </xdr:to>
    <xdr:cxnSp macro="">
      <xdr:nvCxnSpPr>
        <xdr:cNvPr id="17" name="Straight Arrow Connector 16"/>
        <xdr:cNvCxnSpPr/>
      </xdr:nvCxnSpPr>
      <xdr:spPr>
        <a:xfrm>
          <a:off x="12413456" y="10615613"/>
          <a:ext cx="1600200" cy="3695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581026</xdr:colOff>
      <xdr:row>70</xdr:row>
      <xdr:rowOff>80961</xdr:rowOff>
    </xdr:from>
    <xdr:to>
      <xdr:col>15</xdr:col>
      <xdr:colOff>547687</xdr:colOff>
      <xdr:row>79</xdr:row>
      <xdr:rowOff>152399</xdr:rowOff>
    </xdr:to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765"/>
        <a:stretch/>
      </xdr:blipFill>
      <xdr:spPr>
        <a:xfrm>
          <a:off x="7093745" y="16023430"/>
          <a:ext cx="8146255" cy="1785938"/>
        </a:xfrm>
        <a:prstGeom prst="rect">
          <a:avLst/>
        </a:prstGeom>
      </xdr:spPr>
    </xdr:pic>
    <xdr:clientData/>
  </xdr:twoCellAnchor>
  <xdr:twoCellAnchor editAs="oneCell">
    <xdr:from>
      <xdr:col>6</xdr:col>
      <xdr:colOff>619125</xdr:colOff>
      <xdr:row>81</xdr:row>
      <xdr:rowOff>71434</xdr:rowOff>
    </xdr:from>
    <xdr:to>
      <xdr:col>15</xdr:col>
      <xdr:colOff>535780</xdr:colOff>
      <xdr:row>100</xdr:row>
      <xdr:rowOff>178591</xdr:rowOff>
    </xdr:to>
    <xdr:pic>
      <xdr:nvPicPr>
        <xdr:cNvPr id="21" name="Picture 20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32767"/>
        <a:stretch/>
      </xdr:blipFill>
      <xdr:spPr>
        <a:xfrm>
          <a:off x="7131844" y="18097497"/>
          <a:ext cx="8096249" cy="3726657"/>
        </a:xfrm>
        <a:prstGeom prst="rect">
          <a:avLst/>
        </a:prstGeom>
      </xdr:spPr>
    </xdr:pic>
    <xdr:clientData/>
  </xdr:twoCellAnchor>
  <xdr:twoCellAnchor>
    <xdr:from>
      <xdr:col>11</xdr:col>
      <xdr:colOff>947738</xdr:colOff>
      <xdr:row>75</xdr:row>
      <xdr:rowOff>30955</xdr:rowOff>
    </xdr:from>
    <xdr:to>
      <xdr:col>12</xdr:col>
      <xdr:colOff>483394</xdr:colOff>
      <xdr:row>76</xdr:row>
      <xdr:rowOff>150018</xdr:rowOff>
    </xdr:to>
    <xdr:sp macro="" textlink="">
      <xdr:nvSpPr>
        <xdr:cNvPr id="24" name="Oval 23"/>
        <xdr:cNvSpPr/>
      </xdr:nvSpPr>
      <xdr:spPr>
        <a:xfrm>
          <a:off x="12151519" y="16914018"/>
          <a:ext cx="583406" cy="309563"/>
        </a:xfrm>
        <a:prstGeom prst="ellipse">
          <a:avLst/>
        </a:prstGeom>
        <a:solidFill>
          <a:schemeClr val="accent6">
            <a:alpha val="4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428625</xdr:colOff>
      <xdr:row>76</xdr:row>
      <xdr:rowOff>135731</xdr:rowOff>
    </xdr:from>
    <xdr:to>
      <xdr:col>12</xdr:col>
      <xdr:colOff>230981</xdr:colOff>
      <xdr:row>98</xdr:row>
      <xdr:rowOff>11906</xdr:rowOff>
    </xdr:to>
    <xdr:cxnSp macro="">
      <xdr:nvCxnSpPr>
        <xdr:cNvPr id="25" name="Straight Arrow Connector 24"/>
        <xdr:cNvCxnSpPr/>
      </xdr:nvCxnSpPr>
      <xdr:spPr>
        <a:xfrm flipH="1">
          <a:off x="11632406" y="17209294"/>
          <a:ext cx="850106" cy="4067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PowerPoint_Slide.sld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"/>
  <sheetViews>
    <sheetView tabSelected="1" topLeftCell="A4" workbookViewId="0">
      <selection activeCell="E10" sqref="E10"/>
    </sheetView>
  </sheetViews>
  <sheetFormatPr defaultColWidth="17.42578125" defaultRowHeight="15" customHeight="1"/>
  <cols>
    <col min="1" max="1" width="3.42578125" style="5" customWidth="1"/>
    <col min="2" max="2" width="98.85546875" customWidth="1"/>
    <col min="3" max="3" width="3.42578125" customWidth="1"/>
    <col min="4" max="7" width="8.5703125" style="54" customWidth="1"/>
    <col min="8" max="26" width="17.42578125" style="54"/>
  </cols>
  <sheetData>
    <row r="1" spans="1:26" s="5" customFormat="1" ht="15" customHeight="1">
      <c r="A1" s="101"/>
      <c r="B1" s="101"/>
      <c r="C1" s="101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s="4" customFormat="1" ht="78.95" customHeight="1">
      <c r="A2" s="37"/>
      <c r="B2" s="77" t="s">
        <v>52</v>
      </c>
      <c r="C2" s="36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s="4" customFormat="1" ht="16.5" customHeight="1">
      <c r="A3" s="37"/>
      <c r="B3" s="38"/>
      <c r="C3" s="36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s="5" customFormat="1" ht="45" customHeight="1">
      <c r="A4" s="71"/>
      <c r="B4" s="99" t="s">
        <v>38</v>
      </c>
      <c r="C4" s="36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s="5" customFormat="1" ht="30" customHeight="1">
      <c r="A5" s="37"/>
      <c r="B5" s="100" t="s">
        <v>61</v>
      </c>
      <c r="C5" s="36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39.950000000000003" customHeight="1">
      <c r="A6" s="37"/>
      <c r="B6" s="68" t="s">
        <v>41</v>
      </c>
      <c r="C6" s="36"/>
    </row>
    <row r="7" spans="1:26" ht="30" customHeight="1">
      <c r="A7" s="37"/>
      <c r="B7" s="100" t="s">
        <v>62</v>
      </c>
      <c r="C7" s="36"/>
    </row>
    <row r="8" spans="1:26" s="5" customFormat="1" ht="39.950000000000003" customHeight="1">
      <c r="A8" s="37"/>
      <c r="B8" s="68" t="s">
        <v>42</v>
      </c>
      <c r="C8" s="36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39.950000000000003" customHeight="1">
      <c r="A9" s="37"/>
      <c r="B9" s="68" t="s">
        <v>43</v>
      </c>
      <c r="C9" s="36"/>
    </row>
    <row r="10" spans="1:26" ht="39.950000000000003" customHeight="1">
      <c r="A10" s="37"/>
      <c r="B10" s="68" t="s">
        <v>44</v>
      </c>
      <c r="C10" s="36"/>
    </row>
    <row r="11" spans="1:26" ht="42" customHeight="1">
      <c r="A11" s="37"/>
      <c r="B11" s="68" t="s">
        <v>65</v>
      </c>
      <c r="C11" s="36"/>
    </row>
    <row r="12" spans="1:26" ht="20.100000000000001" customHeight="1">
      <c r="A12" s="37"/>
      <c r="B12" s="38"/>
      <c r="C12" s="36"/>
    </row>
    <row r="13" spans="1:26" s="5" customFormat="1" ht="45" customHeight="1">
      <c r="A13" s="71"/>
      <c r="B13" s="99" t="s">
        <v>51</v>
      </c>
      <c r="C13" s="36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s="70" customFormat="1" ht="39.950000000000003" customHeight="1">
      <c r="A14" s="75"/>
      <c r="B14" s="73" t="s">
        <v>59</v>
      </c>
      <c r="C14" s="76"/>
    </row>
    <row r="15" spans="1:26" s="70" customFormat="1" ht="45.6" customHeight="1">
      <c r="A15" s="75"/>
      <c r="B15" s="73" t="s">
        <v>55</v>
      </c>
      <c r="C15" s="76"/>
    </row>
    <row r="16" spans="1:26" s="70" customFormat="1" ht="58.5" customHeight="1">
      <c r="A16" s="75"/>
      <c r="B16" s="73" t="s">
        <v>56</v>
      </c>
      <c r="C16" s="76"/>
    </row>
    <row r="17" spans="1:3" s="70" customFormat="1" ht="39.950000000000003" customHeight="1">
      <c r="A17" s="75"/>
      <c r="B17" s="73" t="s">
        <v>49</v>
      </c>
      <c r="C17" s="76"/>
    </row>
    <row r="18" spans="1:3" s="70" customFormat="1" ht="30" customHeight="1">
      <c r="A18" s="75"/>
      <c r="B18" s="73" t="s">
        <v>50</v>
      </c>
      <c r="C18" s="76"/>
    </row>
    <row r="19" spans="1:3" s="70" customFormat="1" ht="39.950000000000003" customHeight="1">
      <c r="A19" s="75"/>
      <c r="B19" s="73" t="s">
        <v>60</v>
      </c>
      <c r="C19" s="76"/>
    </row>
    <row r="20" spans="1:3" s="70" customFormat="1" ht="39.950000000000003" customHeight="1">
      <c r="A20" s="75"/>
      <c r="B20" s="74" t="s">
        <v>63</v>
      </c>
      <c r="C20" s="76"/>
    </row>
    <row r="21" spans="1:3" s="70" customFormat="1" ht="47.25" customHeight="1">
      <c r="A21" s="75"/>
      <c r="B21" s="116" t="s">
        <v>64</v>
      </c>
      <c r="C21" s="76"/>
    </row>
    <row r="22" spans="1:3" s="70" customFormat="1" ht="15" customHeight="1">
      <c r="A22" s="101"/>
      <c r="B22" s="101"/>
      <c r="C22" s="101"/>
    </row>
    <row r="23" spans="1:3" s="70" customFormat="1" ht="15" customHeight="1">
      <c r="B23" s="72"/>
    </row>
    <row r="24" spans="1:3" s="70" customFormat="1" ht="15" customHeight="1">
      <c r="B24" s="72"/>
    </row>
    <row r="25" spans="1:3" s="70" customFormat="1" ht="15" customHeight="1">
      <c r="B25" s="72"/>
    </row>
    <row r="26" spans="1:3" s="70" customFormat="1" ht="15" customHeight="1">
      <c r="B26" s="72"/>
    </row>
    <row r="27" spans="1:3" s="70" customFormat="1">
      <c r="B27" s="72"/>
    </row>
    <row r="28" spans="1:3" s="70" customFormat="1" ht="15" customHeight="1">
      <c r="B28" s="72"/>
    </row>
    <row r="29" spans="1:3" s="70" customFormat="1" ht="15" customHeight="1">
      <c r="B29" s="72"/>
    </row>
    <row r="30" spans="1:3" s="70" customFormat="1" ht="15" customHeight="1">
      <c r="B30" s="72"/>
    </row>
    <row r="31" spans="1:3" s="70" customFormat="1" ht="15" customHeight="1">
      <c r="B31" s="72"/>
    </row>
    <row r="32" spans="1:3" s="70" customFormat="1" ht="15" customHeight="1">
      <c r="B32" s="72"/>
    </row>
    <row r="33" spans="2:2" s="70" customFormat="1" ht="15" customHeight="1">
      <c r="B33" s="72"/>
    </row>
    <row r="34" spans="2:2" s="70" customFormat="1" ht="15" customHeight="1">
      <c r="B34" s="72"/>
    </row>
    <row r="35" spans="2:2" s="70" customFormat="1" ht="15" customHeight="1">
      <c r="B35" s="72"/>
    </row>
    <row r="36" spans="2:2" s="70" customFormat="1" ht="15" customHeight="1">
      <c r="B36" s="72"/>
    </row>
    <row r="37" spans="2:2" s="70" customFormat="1" ht="15" customHeight="1">
      <c r="B37" s="72"/>
    </row>
    <row r="38" spans="2:2" s="70" customFormat="1" ht="15" customHeight="1">
      <c r="B38" s="72"/>
    </row>
    <row r="39" spans="2:2" s="70" customFormat="1" ht="15" customHeight="1">
      <c r="B39" s="72"/>
    </row>
    <row r="40" spans="2:2" s="70" customFormat="1" ht="15" customHeight="1">
      <c r="B40" s="72"/>
    </row>
    <row r="41" spans="2:2" s="70" customFormat="1" ht="15" customHeight="1">
      <c r="B41" s="72"/>
    </row>
    <row r="42" spans="2:2" s="70" customFormat="1" ht="15" customHeight="1">
      <c r="B42" s="72"/>
    </row>
    <row r="43" spans="2:2" s="70" customFormat="1" ht="15" customHeight="1">
      <c r="B43" s="72"/>
    </row>
    <row r="44" spans="2:2" s="70" customFormat="1" ht="15" customHeight="1">
      <c r="B44" s="72"/>
    </row>
    <row r="45" spans="2:2" s="70" customFormat="1" ht="15" customHeight="1"/>
    <row r="46" spans="2:2" s="70" customFormat="1" ht="15" customHeight="1"/>
    <row r="47" spans="2:2" s="70" customFormat="1" ht="15" customHeight="1"/>
    <row r="48" spans="2:2" s="70" customFormat="1" ht="15" customHeight="1"/>
    <row r="49" s="70" customFormat="1" ht="15" customHeight="1"/>
    <row r="50" s="70" customFormat="1" ht="15" customHeight="1"/>
    <row r="51" s="70" customFormat="1" ht="15" customHeight="1"/>
    <row r="52" s="70" customFormat="1" ht="15" customHeight="1"/>
    <row r="53" s="54" customFormat="1" ht="15" customHeight="1"/>
    <row r="54" s="54" customFormat="1" ht="15" customHeight="1"/>
    <row r="55" s="54" customFormat="1" ht="15" customHeight="1"/>
    <row r="56" s="54" customFormat="1" ht="15" customHeight="1"/>
    <row r="57" s="54" customFormat="1" ht="15" customHeight="1"/>
    <row r="58" s="54" customFormat="1" ht="15" customHeight="1"/>
    <row r="59" s="54" customFormat="1" ht="15" customHeight="1"/>
    <row r="60" s="54" customFormat="1" ht="15" customHeight="1"/>
    <row r="61" s="54" customFormat="1" ht="15" customHeight="1"/>
    <row r="62" s="54" customFormat="1" ht="15" customHeight="1"/>
    <row r="63" s="54" customFormat="1" ht="15" customHeight="1"/>
    <row r="64" s="54" customFormat="1" ht="15" customHeight="1"/>
    <row r="65" s="54" customFormat="1" ht="15" customHeight="1"/>
    <row r="66" s="54" customFormat="1" ht="15" customHeight="1"/>
    <row r="67" s="54" customFormat="1" ht="15" customHeight="1"/>
    <row r="68" s="54" customFormat="1" ht="15" customHeight="1"/>
    <row r="69" s="54" customFormat="1" ht="15" customHeight="1"/>
    <row r="70" s="54" customFormat="1" ht="15" customHeight="1"/>
    <row r="71" s="54" customFormat="1" ht="15" customHeight="1"/>
    <row r="72" s="54" customFormat="1" ht="15" customHeight="1"/>
    <row r="73" s="54" customFormat="1" ht="15" customHeight="1"/>
    <row r="74" s="54" customFormat="1" ht="15" customHeight="1"/>
    <row r="75" s="54" customFormat="1" ht="15" customHeight="1"/>
    <row r="76" s="54" customFormat="1" ht="15" customHeight="1"/>
    <row r="77" s="54" customFormat="1" ht="15" customHeight="1"/>
    <row r="78" s="54" customFormat="1" ht="15" customHeight="1"/>
    <row r="79" s="54" customFormat="1" ht="15" customHeight="1"/>
    <row r="80" s="54" customFormat="1" ht="15" customHeight="1"/>
    <row r="81" s="54" customFormat="1" ht="15" customHeight="1"/>
    <row r="82" s="54" customFormat="1" ht="15" customHeight="1"/>
    <row r="83" s="54" customFormat="1" ht="15" customHeight="1"/>
    <row r="84" s="54" customFormat="1" ht="15" customHeight="1"/>
    <row r="85" s="54" customFormat="1" ht="15" customHeight="1"/>
    <row r="86" s="54" customFormat="1" ht="15" customHeight="1"/>
    <row r="87" s="54" customFormat="1" ht="15" customHeight="1"/>
    <row r="88" s="54" customFormat="1" ht="15" customHeight="1"/>
    <row r="89" s="54" customFormat="1" ht="15" customHeight="1"/>
    <row r="90" s="54" customFormat="1" ht="15" customHeight="1"/>
    <row r="91" s="54" customFormat="1" ht="15" customHeight="1"/>
    <row r="92" s="54" customFormat="1" ht="15" customHeight="1"/>
    <row r="93" s="54" customFormat="1" ht="15" customHeight="1"/>
    <row r="94" s="54" customFormat="1" ht="15" customHeight="1"/>
    <row r="95" s="54" customFormat="1" ht="15" customHeight="1"/>
    <row r="96" s="54" customFormat="1" ht="15" customHeight="1"/>
    <row r="97" s="54" customFormat="1" ht="15" customHeight="1"/>
    <row r="98" s="54" customFormat="1" ht="15" customHeight="1"/>
    <row r="99" s="54" customFormat="1" ht="15" customHeight="1"/>
    <row r="100" s="54" customFormat="1" ht="15" customHeight="1"/>
  </sheetData>
  <mergeCells count="2">
    <mergeCell ref="A1:C1"/>
    <mergeCell ref="A22:C22"/>
  </mergeCells>
  <phoneticPr fontId="10" type="noConversion"/>
  <printOptions horizontalCentered="1" verticalCentered="1"/>
  <pageMargins left="0.7" right="0.7" top="0.75" bottom="0.75" header="0.3" footer="0.3"/>
  <pageSetup paperSize="9" orientation="landscape" horizontalDpi="4294967292" verticalDpi="4294967292" r:id="rId1"/>
  <colBreaks count="1" manualBreakCount="1">
    <brk id="2" max="1048575" man="1"/>
  </colBreaks>
  <drawing r:id="rId2"/>
  <legacyDrawing r:id="rId3"/>
  <oleObjects>
    <mc:AlternateContent xmlns:mc="http://schemas.openxmlformats.org/markup-compatibility/2006">
      <mc:Choice Requires="x14">
        <oleObject progId="PowerPoint.Slide.12" shapeId="1026" r:id="rId4">
          <objectPr defaultSize="0" autoPict="0" r:id="rId5">
            <anchor moveWithCells="1">
              <from>
                <xdr:col>0</xdr:col>
                <xdr:colOff>28575</xdr:colOff>
                <xdr:row>22</xdr:row>
                <xdr:rowOff>9525</xdr:rowOff>
              </from>
              <to>
                <xdr:col>2</xdr:col>
                <xdr:colOff>219075</xdr:colOff>
                <xdr:row>50</xdr:row>
                <xdr:rowOff>180975</xdr:rowOff>
              </to>
            </anchor>
          </objectPr>
        </oleObject>
      </mc:Choice>
      <mc:Fallback>
        <oleObject progId="PowerPoint.Slide.12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32"/>
  <sheetViews>
    <sheetView topLeftCell="A4" zoomScale="125" zoomScaleNormal="125" zoomScalePageLayoutView="125" workbookViewId="0">
      <selection activeCell="A15" sqref="A15:E15"/>
    </sheetView>
  </sheetViews>
  <sheetFormatPr defaultColWidth="17.42578125" defaultRowHeight="15" customHeight="1"/>
  <cols>
    <col min="1" max="1" width="49" customWidth="1"/>
    <col min="2" max="2" width="9.42578125" bestFit="1" customWidth="1"/>
    <col min="3" max="3" width="10.5703125" customWidth="1"/>
    <col min="4" max="4" width="12.85546875" customWidth="1"/>
    <col min="5" max="5" width="12.140625" customWidth="1"/>
    <col min="6" max="6" width="3.42578125" style="54" customWidth="1"/>
    <col min="7" max="7" width="19.42578125" customWidth="1"/>
    <col min="8" max="8" width="8.5703125" customWidth="1"/>
    <col min="9" max="9" width="14.42578125" customWidth="1"/>
    <col min="10" max="10" width="15.5703125" customWidth="1"/>
    <col min="11" max="11" width="12.140625" style="10" customWidth="1"/>
    <col min="12" max="12" width="15.5703125" customWidth="1"/>
    <col min="13" max="13" width="10.5703125" customWidth="1"/>
    <col min="14" max="14" width="14.85546875" customWidth="1"/>
    <col min="15" max="15" width="11" style="83" customWidth="1"/>
    <col min="18" max="26" width="17.42578125" style="54"/>
  </cols>
  <sheetData>
    <row r="1" spans="1:26" ht="41.1" customHeight="1" thickBot="1">
      <c r="A1" s="102" t="s">
        <v>36</v>
      </c>
      <c r="B1" s="103"/>
      <c r="C1" s="103"/>
      <c r="D1" s="103"/>
      <c r="E1" s="104"/>
      <c r="G1" s="114" t="s">
        <v>37</v>
      </c>
      <c r="H1" s="115"/>
      <c r="I1" s="115"/>
      <c r="J1" s="115"/>
      <c r="K1" s="115"/>
      <c r="L1" s="115"/>
      <c r="M1" s="115"/>
      <c r="N1" s="115"/>
      <c r="O1" s="115"/>
      <c r="P1" s="115"/>
      <c r="Q1" s="54"/>
    </row>
    <row r="2" spans="1:26" ht="45">
      <c r="A2" s="105" t="s">
        <v>35</v>
      </c>
      <c r="B2" s="106"/>
      <c r="C2" s="106"/>
      <c r="D2" s="106"/>
      <c r="E2" s="107"/>
      <c r="G2" s="50" t="s">
        <v>2</v>
      </c>
      <c r="H2" s="51" t="s">
        <v>26</v>
      </c>
      <c r="I2" s="51" t="s">
        <v>27</v>
      </c>
      <c r="J2" s="51" t="s">
        <v>28</v>
      </c>
      <c r="K2" s="52" t="s">
        <v>29</v>
      </c>
      <c r="L2" s="51" t="s">
        <v>30</v>
      </c>
      <c r="M2" s="52" t="s">
        <v>31</v>
      </c>
      <c r="N2" s="53" t="s">
        <v>32</v>
      </c>
      <c r="O2" s="78" t="s">
        <v>33</v>
      </c>
      <c r="P2" s="60" t="s">
        <v>45</v>
      </c>
      <c r="Q2" s="54"/>
    </row>
    <row r="3" spans="1:26" s="5" customFormat="1" ht="22.5" customHeight="1">
      <c r="A3" s="61"/>
      <c r="B3" s="64"/>
      <c r="C3" s="64"/>
      <c r="D3" s="64"/>
      <c r="E3" s="65"/>
      <c r="F3" s="54"/>
      <c r="G3" s="47" t="s">
        <v>7</v>
      </c>
      <c r="H3" s="42"/>
      <c r="I3" s="43"/>
      <c r="J3" s="42"/>
      <c r="K3" s="44">
        <f>SUM(K4:K33)</f>
        <v>4261</v>
      </c>
      <c r="L3" s="45">
        <f>SUM(L4:L33)</f>
        <v>239591</v>
      </c>
      <c r="M3" s="69">
        <f>N3/K3</f>
        <v>35.203003989673789</v>
      </c>
      <c r="N3" s="46">
        <v>150000</v>
      </c>
      <c r="O3" s="42"/>
      <c r="P3" s="45">
        <f>L3+N3</f>
        <v>389591</v>
      </c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62" t="s">
        <v>8</v>
      </c>
      <c r="B4" s="19">
        <v>52</v>
      </c>
      <c r="C4" s="66" t="s">
        <v>0</v>
      </c>
      <c r="D4" s="66"/>
      <c r="E4" s="67"/>
      <c r="G4" s="48" t="s">
        <v>46</v>
      </c>
      <c r="H4" s="13">
        <v>25</v>
      </c>
      <c r="I4" s="13">
        <v>26</v>
      </c>
      <c r="J4" s="6">
        <f>IF(G4="","",H4+I4)</f>
        <v>51</v>
      </c>
      <c r="K4" s="15">
        <v>1305</v>
      </c>
      <c r="L4" s="6">
        <f>IF(G4="","",J4*K4)</f>
        <v>66555</v>
      </c>
      <c r="M4" s="2">
        <f>IF(G4="","",$N$3/$K$3)</f>
        <v>35.203003989673789</v>
      </c>
      <c r="N4" s="3">
        <f>IF(G4="","",M4*K4)</f>
        <v>45939.920206524293</v>
      </c>
      <c r="O4" s="79">
        <f>IF(G4="","",H4+I4+M4)</f>
        <v>86.203003989673789</v>
      </c>
      <c r="P4" s="54"/>
      <c r="Q4" s="54"/>
    </row>
    <row r="5" spans="1:26" ht="18" customHeight="1">
      <c r="A5" s="62" t="s">
        <v>9</v>
      </c>
      <c r="B5" s="19">
        <v>5</v>
      </c>
      <c r="C5" s="66" t="s">
        <v>3</v>
      </c>
      <c r="D5" s="66"/>
      <c r="E5" s="67"/>
      <c r="G5" s="48" t="s">
        <v>47</v>
      </c>
      <c r="H5" s="13">
        <v>35</v>
      </c>
      <c r="I5" s="13">
        <v>26</v>
      </c>
      <c r="J5" s="6">
        <f t="shared" ref="J5:J33" si="0">IF(G5="","",H5+I5)</f>
        <v>61</v>
      </c>
      <c r="K5" s="15">
        <v>1500</v>
      </c>
      <c r="L5" s="6">
        <f t="shared" ref="L5:L33" si="1">IF(G5="","",J5*K5)</f>
        <v>91500</v>
      </c>
      <c r="M5" s="2">
        <f t="shared" ref="M5:M33" si="2">IF(G5="","",$N$3/$K$3)</f>
        <v>35.203003989673789</v>
      </c>
      <c r="N5" s="3">
        <f t="shared" ref="N5:N33" si="3">IF(G5="","",M5*K5)</f>
        <v>52804.505984510681</v>
      </c>
      <c r="O5" s="79">
        <f t="shared" ref="O5:O33" si="4">IF(G5="","",H5+I5+M5)</f>
        <v>96.203003989673789</v>
      </c>
      <c r="P5" s="54"/>
      <c r="Q5" s="54"/>
    </row>
    <row r="6" spans="1:26" ht="18" customHeight="1">
      <c r="A6" s="62" t="s">
        <v>10</v>
      </c>
      <c r="B6" s="11">
        <v>25</v>
      </c>
      <c r="C6" s="66"/>
      <c r="D6" s="66"/>
      <c r="E6" s="67"/>
      <c r="F6" s="55"/>
      <c r="G6" s="48" t="s">
        <v>48</v>
      </c>
      <c r="H6" s="13">
        <v>30</v>
      </c>
      <c r="I6" s="13">
        <v>26</v>
      </c>
      <c r="J6" s="6">
        <f t="shared" si="0"/>
        <v>56</v>
      </c>
      <c r="K6" s="15">
        <v>1456</v>
      </c>
      <c r="L6" s="6">
        <f t="shared" si="1"/>
        <v>81536</v>
      </c>
      <c r="M6" s="2">
        <f t="shared" si="2"/>
        <v>35.203003989673789</v>
      </c>
      <c r="N6" s="3">
        <f t="shared" si="3"/>
        <v>51255.57380896504</v>
      </c>
      <c r="O6" s="79">
        <f t="shared" si="4"/>
        <v>91.203003989673789</v>
      </c>
      <c r="P6" s="54"/>
      <c r="Q6" s="54"/>
    </row>
    <row r="7" spans="1:26" ht="18" customHeight="1">
      <c r="A7" s="62" t="s">
        <v>4</v>
      </c>
      <c r="B7" s="16">
        <v>8</v>
      </c>
      <c r="C7" s="66" t="s">
        <v>1</v>
      </c>
      <c r="D7" s="66"/>
      <c r="E7" s="67"/>
      <c r="F7" s="56"/>
      <c r="G7" s="48"/>
      <c r="H7" s="13"/>
      <c r="I7" s="13"/>
      <c r="J7" s="6" t="str">
        <f t="shared" si="0"/>
        <v/>
      </c>
      <c r="K7" s="15"/>
      <c r="L7" s="6" t="str">
        <f t="shared" si="1"/>
        <v/>
      </c>
      <c r="M7" s="2" t="str">
        <f t="shared" si="2"/>
        <v/>
      </c>
      <c r="N7" s="3" t="str">
        <f t="shared" si="3"/>
        <v/>
      </c>
      <c r="O7" s="79" t="str">
        <f t="shared" si="4"/>
        <v/>
      </c>
      <c r="P7" s="54"/>
      <c r="Q7" s="54"/>
    </row>
    <row r="8" spans="1:26" ht="18" customHeight="1">
      <c r="A8" s="62" t="s">
        <v>58</v>
      </c>
      <c r="B8" s="18">
        <v>0</v>
      </c>
      <c r="C8" s="66"/>
      <c r="D8" s="66"/>
      <c r="E8" s="67"/>
      <c r="F8" s="56"/>
      <c r="G8" s="48"/>
      <c r="H8" s="13"/>
      <c r="I8" s="13"/>
      <c r="J8" s="6" t="str">
        <f t="shared" si="0"/>
        <v/>
      </c>
      <c r="K8" s="15"/>
      <c r="L8" s="6" t="str">
        <f t="shared" si="1"/>
        <v/>
      </c>
      <c r="M8" s="2" t="str">
        <f t="shared" si="2"/>
        <v/>
      </c>
      <c r="N8" s="3" t="str">
        <f t="shared" si="3"/>
        <v/>
      </c>
      <c r="O8" s="79" t="str">
        <f t="shared" si="4"/>
        <v/>
      </c>
      <c r="P8" s="54"/>
      <c r="Q8" s="54"/>
    </row>
    <row r="9" spans="1:26" ht="18" customHeight="1">
      <c r="A9" s="62" t="s">
        <v>11</v>
      </c>
      <c r="B9" s="18">
        <v>4.9500000000000002E-2</v>
      </c>
      <c r="C9" s="66"/>
      <c r="D9" s="66"/>
      <c r="E9" s="67"/>
      <c r="G9" s="48"/>
      <c r="H9" s="13"/>
      <c r="I9" s="13"/>
      <c r="J9" s="6" t="str">
        <f t="shared" si="0"/>
        <v/>
      </c>
      <c r="K9" s="15"/>
      <c r="L9" s="6" t="str">
        <f t="shared" si="1"/>
        <v/>
      </c>
      <c r="M9" s="2" t="str">
        <f t="shared" si="2"/>
        <v/>
      </c>
      <c r="N9" s="3" t="str">
        <f t="shared" si="3"/>
        <v/>
      </c>
      <c r="O9" s="79" t="str">
        <f t="shared" si="4"/>
        <v/>
      </c>
      <c r="P9" s="54"/>
      <c r="Q9" s="54"/>
    </row>
    <row r="10" spans="1:26" ht="18" customHeight="1">
      <c r="A10" s="62" t="s">
        <v>12</v>
      </c>
      <c r="B10" s="18">
        <v>0</v>
      </c>
      <c r="C10" s="66"/>
      <c r="D10" s="66"/>
      <c r="E10" s="67"/>
      <c r="G10" s="48"/>
      <c r="H10" s="13"/>
      <c r="I10" s="13"/>
      <c r="J10" s="6" t="str">
        <f t="shared" si="0"/>
        <v/>
      </c>
      <c r="K10" s="15"/>
      <c r="L10" s="6" t="str">
        <f t="shared" si="1"/>
        <v/>
      </c>
      <c r="M10" s="2" t="str">
        <f t="shared" si="2"/>
        <v/>
      </c>
      <c r="N10" s="3" t="str">
        <f t="shared" si="3"/>
        <v/>
      </c>
      <c r="O10" s="79" t="str">
        <f t="shared" si="4"/>
        <v/>
      </c>
      <c r="P10" s="54"/>
      <c r="Q10" s="54"/>
    </row>
    <row r="11" spans="1:26" ht="18" customHeight="1">
      <c r="A11" s="62" t="s">
        <v>13</v>
      </c>
      <c r="B11" s="12">
        <v>10000</v>
      </c>
      <c r="C11" s="66"/>
      <c r="D11" s="66"/>
      <c r="E11" s="67"/>
      <c r="G11" s="48"/>
      <c r="H11" s="13"/>
      <c r="I11" s="13"/>
      <c r="J11" s="6" t="str">
        <f t="shared" si="0"/>
        <v/>
      </c>
      <c r="K11" s="15"/>
      <c r="L11" s="6" t="str">
        <f t="shared" si="1"/>
        <v/>
      </c>
      <c r="M11" s="2" t="str">
        <f t="shared" si="2"/>
        <v/>
      </c>
      <c r="N11" s="3" t="str">
        <f t="shared" si="3"/>
        <v/>
      </c>
      <c r="O11" s="79" t="str">
        <f t="shared" si="4"/>
        <v/>
      </c>
      <c r="P11" s="54"/>
      <c r="Q11" s="54"/>
    </row>
    <row r="12" spans="1:26" ht="18" customHeight="1">
      <c r="A12" s="62" t="s">
        <v>14</v>
      </c>
      <c r="B12" s="16">
        <v>5</v>
      </c>
      <c r="C12" s="66" t="s">
        <v>3</v>
      </c>
      <c r="D12" s="66">
        <f>B12*$B$7</f>
        <v>40</v>
      </c>
      <c r="E12" s="67" t="s">
        <v>1</v>
      </c>
      <c r="G12" s="48"/>
      <c r="H12" s="13"/>
      <c r="I12" s="13"/>
      <c r="J12" s="6" t="str">
        <f t="shared" si="0"/>
        <v/>
      </c>
      <c r="K12" s="15"/>
      <c r="L12" s="6" t="str">
        <f t="shared" si="1"/>
        <v/>
      </c>
      <c r="M12" s="2" t="str">
        <f t="shared" si="2"/>
        <v/>
      </c>
      <c r="N12" s="3" t="str">
        <f t="shared" si="3"/>
        <v/>
      </c>
      <c r="O12" s="79" t="str">
        <f t="shared" si="4"/>
        <v/>
      </c>
      <c r="P12" s="54"/>
      <c r="Q12" s="54"/>
    </row>
    <row r="13" spans="1:26" ht="18" customHeight="1">
      <c r="A13" s="62" t="s">
        <v>57</v>
      </c>
      <c r="B13" s="16">
        <v>5</v>
      </c>
      <c r="C13" s="66" t="s">
        <v>3</v>
      </c>
      <c r="D13" s="66">
        <f>B13*$B$7</f>
        <v>40</v>
      </c>
      <c r="E13" s="67" t="s">
        <v>1</v>
      </c>
      <c r="G13" s="48"/>
      <c r="H13" s="13"/>
      <c r="I13" s="13"/>
      <c r="J13" s="6" t="str">
        <f t="shared" si="0"/>
        <v/>
      </c>
      <c r="K13" s="15"/>
      <c r="L13" s="6" t="str">
        <f t="shared" si="1"/>
        <v/>
      </c>
      <c r="M13" s="2" t="str">
        <f t="shared" si="2"/>
        <v/>
      </c>
      <c r="N13" s="3" t="str">
        <f t="shared" si="3"/>
        <v/>
      </c>
      <c r="O13" s="79" t="str">
        <f t="shared" si="4"/>
        <v/>
      </c>
      <c r="P13" s="54"/>
      <c r="Q13" s="54"/>
    </row>
    <row r="14" spans="1:26" ht="18" customHeight="1">
      <c r="A14" s="62" t="s">
        <v>15</v>
      </c>
      <c r="B14" s="16">
        <v>0</v>
      </c>
      <c r="C14" s="66" t="s">
        <v>3</v>
      </c>
      <c r="D14" s="66">
        <f>B14*$B$7</f>
        <v>0</v>
      </c>
      <c r="E14" s="67" t="s">
        <v>1</v>
      </c>
      <c r="G14" s="48"/>
      <c r="H14" s="13"/>
      <c r="I14" s="13"/>
      <c r="J14" s="6" t="str">
        <f t="shared" si="0"/>
        <v/>
      </c>
      <c r="K14" s="15"/>
      <c r="L14" s="6" t="str">
        <f t="shared" si="1"/>
        <v/>
      </c>
      <c r="M14" s="2" t="str">
        <f t="shared" si="2"/>
        <v/>
      </c>
      <c r="N14" s="3" t="str">
        <f t="shared" si="3"/>
        <v/>
      </c>
      <c r="O14" s="79" t="str">
        <f t="shared" si="4"/>
        <v/>
      </c>
      <c r="P14" s="54"/>
      <c r="Q14" s="54"/>
    </row>
    <row r="15" spans="1:26" ht="18" customHeight="1">
      <c r="A15" s="111"/>
      <c r="B15" s="112"/>
      <c r="C15" s="112"/>
      <c r="D15" s="112"/>
      <c r="E15" s="113"/>
      <c r="G15" s="48"/>
      <c r="H15" s="13"/>
      <c r="I15" s="13"/>
      <c r="J15" s="6" t="str">
        <f t="shared" si="0"/>
        <v/>
      </c>
      <c r="K15" s="15"/>
      <c r="L15" s="6" t="str">
        <f t="shared" si="1"/>
        <v/>
      </c>
      <c r="M15" s="2" t="str">
        <f t="shared" si="2"/>
        <v/>
      </c>
      <c r="N15" s="3" t="str">
        <f t="shared" si="3"/>
        <v/>
      </c>
      <c r="O15" s="79" t="str">
        <f t="shared" si="4"/>
        <v/>
      </c>
      <c r="P15" s="54"/>
      <c r="Q15" s="54"/>
    </row>
    <row r="16" spans="1:26" ht="18" customHeight="1">
      <c r="A16" s="63" t="s">
        <v>5</v>
      </c>
      <c r="B16" s="66"/>
      <c r="C16" s="66"/>
      <c r="D16" s="66"/>
      <c r="E16" s="67"/>
      <c r="G16" s="48"/>
      <c r="H16" s="13"/>
      <c r="I16" s="13"/>
      <c r="J16" s="6" t="str">
        <f t="shared" si="0"/>
        <v/>
      </c>
      <c r="K16" s="15"/>
      <c r="L16" s="6" t="str">
        <f t="shared" si="1"/>
        <v/>
      </c>
      <c r="M16" s="2" t="str">
        <f t="shared" si="2"/>
        <v/>
      </c>
      <c r="N16" s="3" t="str">
        <f t="shared" si="3"/>
        <v/>
      </c>
      <c r="O16" s="79" t="str">
        <f t="shared" si="4"/>
        <v/>
      </c>
      <c r="P16" s="54"/>
      <c r="Q16" s="54"/>
    </row>
    <row r="17" spans="1:17" ht="18" customHeight="1">
      <c r="A17" s="62" t="s">
        <v>16</v>
      </c>
      <c r="B17" s="17">
        <v>1</v>
      </c>
      <c r="C17" s="66" t="s">
        <v>1</v>
      </c>
      <c r="D17" s="66"/>
      <c r="E17" s="67"/>
      <c r="G17" s="48"/>
      <c r="H17" s="13"/>
      <c r="I17" s="13"/>
      <c r="J17" s="6" t="str">
        <f t="shared" si="0"/>
        <v/>
      </c>
      <c r="K17" s="15"/>
      <c r="L17" s="6" t="str">
        <f t="shared" si="1"/>
        <v/>
      </c>
      <c r="M17" s="2" t="str">
        <f t="shared" si="2"/>
        <v/>
      </c>
      <c r="N17" s="3" t="str">
        <f t="shared" si="3"/>
        <v/>
      </c>
      <c r="O17" s="79" t="str">
        <f t="shared" si="4"/>
        <v/>
      </c>
      <c r="P17" s="54"/>
      <c r="Q17" s="54"/>
    </row>
    <row r="18" spans="1:17" ht="17.25" customHeight="1">
      <c r="A18" s="62"/>
      <c r="B18" s="66"/>
      <c r="C18" s="66"/>
      <c r="D18" s="66"/>
      <c r="E18" s="67"/>
      <c r="G18" s="48"/>
      <c r="H18" s="13"/>
      <c r="I18" s="13"/>
      <c r="J18" s="6" t="str">
        <f t="shared" si="0"/>
        <v/>
      </c>
      <c r="K18" s="15"/>
      <c r="L18" s="6" t="str">
        <f t="shared" si="1"/>
        <v/>
      </c>
      <c r="M18" s="2" t="str">
        <f t="shared" si="2"/>
        <v/>
      </c>
      <c r="N18" s="3" t="str">
        <f t="shared" si="3"/>
        <v/>
      </c>
      <c r="O18" s="79" t="str">
        <f t="shared" si="4"/>
        <v/>
      </c>
      <c r="P18" s="54"/>
      <c r="Q18" s="54"/>
    </row>
    <row r="19" spans="1:17" ht="20.25" customHeight="1">
      <c r="A19" s="111"/>
      <c r="B19" s="112"/>
      <c r="C19" s="112"/>
      <c r="D19" s="112"/>
      <c r="E19" s="113"/>
      <c r="G19" s="48"/>
      <c r="H19" s="13"/>
      <c r="I19" s="13"/>
      <c r="J19" s="6" t="str">
        <f t="shared" si="0"/>
        <v/>
      </c>
      <c r="K19" s="15"/>
      <c r="L19" s="6" t="str">
        <f t="shared" si="1"/>
        <v/>
      </c>
      <c r="M19" s="2" t="str">
        <f t="shared" si="2"/>
        <v/>
      </c>
      <c r="N19" s="3" t="str">
        <f t="shared" si="3"/>
        <v/>
      </c>
      <c r="O19" s="79" t="str">
        <f t="shared" si="4"/>
        <v/>
      </c>
      <c r="P19" s="54"/>
      <c r="Q19" s="54"/>
    </row>
    <row r="20" spans="1:17" ht="44.45" customHeight="1">
      <c r="A20" s="108" t="s">
        <v>40</v>
      </c>
      <c r="B20" s="109"/>
      <c r="C20" s="109"/>
      <c r="D20" s="109"/>
      <c r="E20" s="110"/>
      <c r="G20" s="48"/>
      <c r="H20" s="13"/>
      <c r="I20" s="13"/>
      <c r="J20" s="6" t="str">
        <f t="shared" si="0"/>
        <v/>
      </c>
      <c r="K20" s="15"/>
      <c r="L20" s="6" t="str">
        <f t="shared" si="1"/>
        <v/>
      </c>
      <c r="M20" s="2" t="str">
        <f t="shared" si="2"/>
        <v/>
      </c>
      <c r="N20" s="3" t="str">
        <f t="shared" si="3"/>
        <v/>
      </c>
      <c r="O20" s="79" t="str">
        <f t="shared" si="4"/>
        <v/>
      </c>
      <c r="P20" s="54"/>
      <c r="Q20" s="54"/>
    </row>
    <row r="21" spans="1:17" ht="17.25" customHeight="1">
      <c r="A21" s="20"/>
      <c r="B21" s="21"/>
      <c r="C21" s="21"/>
      <c r="D21" s="21"/>
      <c r="E21" s="22"/>
      <c r="G21" s="48"/>
      <c r="H21" s="13"/>
      <c r="I21" s="13"/>
      <c r="J21" s="6" t="str">
        <f t="shared" si="0"/>
        <v/>
      </c>
      <c r="K21" s="15"/>
      <c r="L21" s="6" t="str">
        <f t="shared" si="1"/>
        <v/>
      </c>
      <c r="M21" s="2" t="str">
        <f t="shared" si="2"/>
        <v/>
      </c>
      <c r="N21" s="3" t="str">
        <f t="shared" si="3"/>
        <v/>
      </c>
      <c r="O21" s="79" t="str">
        <f t="shared" si="4"/>
        <v/>
      </c>
      <c r="P21" s="54"/>
      <c r="Q21" s="54"/>
    </row>
    <row r="22" spans="1:17" ht="17.25" customHeight="1">
      <c r="A22" s="23" t="s">
        <v>17</v>
      </c>
      <c r="B22" s="24">
        <f>B4*B7*B5</f>
        <v>2080</v>
      </c>
      <c r="C22" s="25" t="s">
        <v>1</v>
      </c>
      <c r="D22" s="25"/>
      <c r="E22" s="26"/>
      <c r="G22" s="48"/>
      <c r="H22" s="13"/>
      <c r="I22" s="13"/>
      <c r="J22" s="6" t="str">
        <f t="shared" si="0"/>
        <v/>
      </c>
      <c r="K22" s="15"/>
      <c r="L22" s="6" t="str">
        <f t="shared" si="1"/>
        <v/>
      </c>
      <c r="M22" s="2" t="str">
        <f t="shared" si="2"/>
        <v/>
      </c>
      <c r="N22" s="3" t="str">
        <f t="shared" si="3"/>
        <v/>
      </c>
      <c r="O22" s="79" t="str">
        <f t="shared" si="4"/>
        <v/>
      </c>
      <c r="P22" s="54"/>
      <c r="Q22" s="54"/>
    </row>
    <row r="23" spans="1:17" ht="17.25" customHeight="1">
      <c r="A23" s="23" t="s">
        <v>18</v>
      </c>
      <c r="B23" s="24">
        <f>(((B5*B4)-(B12+B13+B14+B15))*B17)+D12+D13+D14+D15</f>
        <v>330</v>
      </c>
      <c r="C23" s="25" t="s">
        <v>1</v>
      </c>
      <c r="D23" s="25"/>
      <c r="E23" s="26"/>
      <c r="G23" s="48"/>
      <c r="H23" s="13"/>
      <c r="I23" s="13"/>
      <c r="J23" s="6" t="str">
        <f t="shared" si="0"/>
        <v/>
      </c>
      <c r="K23" s="15"/>
      <c r="L23" s="6" t="str">
        <f t="shared" si="1"/>
        <v/>
      </c>
      <c r="M23" s="2" t="str">
        <f t="shared" si="2"/>
        <v/>
      </c>
      <c r="N23" s="3" t="str">
        <f t="shared" si="3"/>
        <v/>
      </c>
      <c r="O23" s="79" t="str">
        <f t="shared" si="4"/>
        <v/>
      </c>
      <c r="P23" s="54"/>
      <c r="Q23" s="54"/>
    </row>
    <row r="24" spans="1:17" ht="17.25" customHeight="1">
      <c r="A24" s="27" t="s">
        <v>19</v>
      </c>
      <c r="B24" s="35">
        <f>B22-B23</f>
        <v>1750</v>
      </c>
      <c r="C24" s="25" t="s">
        <v>1</v>
      </c>
      <c r="D24" s="25"/>
      <c r="E24" s="26"/>
      <c r="G24" s="48"/>
      <c r="H24" s="13"/>
      <c r="I24" s="13"/>
      <c r="J24" s="6" t="str">
        <f t="shared" si="0"/>
        <v/>
      </c>
      <c r="K24" s="15"/>
      <c r="L24" s="6" t="str">
        <f t="shared" si="1"/>
        <v/>
      </c>
      <c r="M24" s="2" t="str">
        <f t="shared" si="2"/>
        <v/>
      </c>
      <c r="N24" s="3" t="str">
        <f t="shared" si="3"/>
        <v/>
      </c>
      <c r="O24" s="79" t="str">
        <f t="shared" si="4"/>
        <v/>
      </c>
      <c r="P24" s="54"/>
      <c r="Q24" s="54"/>
    </row>
    <row r="25" spans="1:17" ht="15.75" customHeight="1">
      <c r="A25" s="23" t="s">
        <v>20</v>
      </c>
      <c r="B25" s="28">
        <f>B6*B4*B7*B5</f>
        <v>52000</v>
      </c>
      <c r="C25" s="34"/>
      <c r="D25" s="25"/>
      <c r="E25" s="26"/>
      <c r="G25" s="48"/>
      <c r="H25" s="13"/>
      <c r="I25" s="13"/>
      <c r="J25" s="6" t="str">
        <f t="shared" si="0"/>
        <v/>
      </c>
      <c r="K25" s="15"/>
      <c r="L25" s="6" t="str">
        <f t="shared" si="1"/>
        <v/>
      </c>
      <c r="M25" s="2" t="str">
        <f t="shared" si="2"/>
        <v/>
      </c>
      <c r="N25" s="3" t="str">
        <f t="shared" si="3"/>
        <v/>
      </c>
      <c r="O25" s="79" t="str">
        <f t="shared" si="4"/>
        <v/>
      </c>
      <c r="P25" s="54"/>
      <c r="Q25" s="54"/>
    </row>
    <row r="26" spans="1:17" ht="15.75" customHeight="1">
      <c r="A26" s="23" t="s">
        <v>6</v>
      </c>
      <c r="B26" s="28">
        <f>B25*B8</f>
        <v>0</v>
      </c>
      <c r="C26" s="25"/>
      <c r="D26" s="25"/>
      <c r="E26" s="26"/>
      <c r="G26" s="48"/>
      <c r="H26" s="13"/>
      <c r="I26" s="13"/>
      <c r="J26" s="6" t="str">
        <f t="shared" si="0"/>
        <v/>
      </c>
      <c r="K26" s="15"/>
      <c r="L26" s="6" t="str">
        <f t="shared" si="1"/>
        <v/>
      </c>
      <c r="M26" s="2" t="str">
        <f t="shared" si="2"/>
        <v/>
      </c>
      <c r="N26" s="3" t="str">
        <f t="shared" si="3"/>
        <v/>
      </c>
      <c r="O26" s="79" t="str">
        <f t="shared" si="4"/>
        <v/>
      </c>
      <c r="P26" s="54"/>
      <c r="Q26" s="54"/>
    </row>
    <row r="27" spans="1:17" ht="15.75" customHeight="1">
      <c r="A27" s="23" t="s">
        <v>21</v>
      </c>
      <c r="B27" s="28">
        <f>(B25+B26)*B9</f>
        <v>2574</v>
      </c>
      <c r="C27" s="25"/>
      <c r="D27" s="25"/>
      <c r="E27" s="26"/>
      <c r="G27" s="48"/>
      <c r="H27" s="13"/>
      <c r="I27" s="13"/>
      <c r="J27" s="6" t="str">
        <f t="shared" si="0"/>
        <v/>
      </c>
      <c r="K27" s="15"/>
      <c r="L27" s="6" t="str">
        <f t="shared" si="1"/>
        <v/>
      </c>
      <c r="M27" s="2" t="str">
        <f t="shared" si="2"/>
        <v/>
      </c>
      <c r="N27" s="3" t="str">
        <f t="shared" si="3"/>
        <v/>
      </c>
      <c r="O27" s="79" t="str">
        <f t="shared" si="4"/>
        <v/>
      </c>
      <c r="P27" s="54"/>
      <c r="Q27" s="54"/>
    </row>
    <row r="28" spans="1:17" ht="15.75" customHeight="1">
      <c r="A28" s="23" t="s">
        <v>22</v>
      </c>
      <c r="B28" s="28">
        <f>(B25+B26)*B10</f>
        <v>0</v>
      </c>
      <c r="C28" s="25"/>
      <c r="D28" s="25"/>
      <c r="E28" s="26"/>
      <c r="G28" s="48"/>
      <c r="H28" s="13"/>
      <c r="I28" s="13"/>
      <c r="J28" s="6" t="str">
        <f t="shared" si="0"/>
        <v/>
      </c>
      <c r="K28" s="15"/>
      <c r="L28" s="6" t="str">
        <f t="shared" si="1"/>
        <v/>
      </c>
      <c r="M28" s="2" t="str">
        <f t="shared" si="2"/>
        <v/>
      </c>
      <c r="N28" s="3" t="str">
        <f t="shared" si="3"/>
        <v/>
      </c>
      <c r="O28" s="79" t="str">
        <f t="shared" si="4"/>
        <v/>
      </c>
      <c r="P28" s="54"/>
      <c r="Q28" s="54"/>
    </row>
    <row r="29" spans="1:17">
      <c r="A29" s="23" t="s">
        <v>23</v>
      </c>
      <c r="B29" s="28">
        <f>B25+B26+B27+B28+B11</f>
        <v>64574</v>
      </c>
      <c r="C29" s="25" t="s">
        <v>34</v>
      </c>
      <c r="D29" s="25"/>
      <c r="E29" s="29"/>
      <c r="G29" s="48"/>
      <c r="H29" s="13"/>
      <c r="I29" s="13"/>
      <c r="J29" s="6" t="str">
        <f t="shared" si="0"/>
        <v/>
      </c>
      <c r="K29" s="15"/>
      <c r="L29" s="6" t="str">
        <f t="shared" si="1"/>
        <v/>
      </c>
      <c r="M29" s="2" t="str">
        <f t="shared" si="2"/>
        <v/>
      </c>
      <c r="N29" s="3" t="str">
        <f t="shared" si="3"/>
        <v/>
      </c>
      <c r="O29" s="79" t="str">
        <f t="shared" si="4"/>
        <v/>
      </c>
      <c r="P29" s="54"/>
      <c r="Q29" s="54"/>
    </row>
    <row r="30" spans="1:17" ht="15.75" customHeight="1">
      <c r="A30" s="23" t="s">
        <v>24</v>
      </c>
      <c r="B30" s="30">
        <f>B29/B24</f>
        <v>36.899428571428572</v>
      </c>
      <c r="C30" s="25"/>
      <c r="D30" s="25"/>
      <c r="E30" s="29"/>
      <c r="G30" s="48"/>
      <c r="H30" s="13"/>
      <c r="I30" s="13"/>
      <c r="J30" s="6" t="str">
        <f t="shared" si="0"/>
        <v/>
      </c>
      <c r="K30" s="15"/>
      <c r="L30" s="6" t="str">
        <f t="shared" si="1"/>
        <v/>
      </c>
      <c r="M30" s="2" t="str">
        <f t="shared" si="2"/>
        <v/>
      </c>
      <c r="N30" s="3" t="str">
        <f t="shared" si="3"/>
        <v/>
      </c>
      <c r="O30" s="79" t="str">
        <f t="shared" si="4"/>
        <v/>
      </c>
      <c r="P30" s="54"/>
      <c r="Q30" s="54"/>
    </row>
    <row r="31" spans="1:17">
      <c r="A31" s="41" t="s">
        <v>39</v>
      </c>
      <c r="B31" s="39">
        <f>B6</f>
        <v>25</v>
      </c>
      <c r="C31" s="25"/>
      <c r="D31" s="25"/>
      <c r="E31" s="29"/>
      <c r="G31" s="48"/>
      <c r="H31" s="13"/>
      <c r="I31" s="13"/>
      <c r="J31" s="6" t="str">
        <f t="shared" si="0"/>
        <v/>
      </c>
      <c r="K31" s="15"/>
      <c r="L31" s="6" t="str">
        <f t="shared" si="1"/>
        <v/>
      </c>
      <c r="M31" s="2" t="str">
        <f t="shared" si="2"/>
        <v/>
      </c>
      <c r="N31" s="3" t="str">
        <f t="shared" si="3"/>
        <v/>
      </c>
      <c r="O31" s="79" t="str">
        <f t="shared" si="4"/>
        <v/>
      </c>
      <c r="P31" s="54"/>
      <c r="Q31" s="54"/>
    </row>
    <row r="32" spans="1:17">
      <c r="A32" s="27" t="s">
        <v>25</v>
      </c>
      <c r="B32" s="40">
        <f>B30-B6</f>
        <v>11.899428571428572</v>
      </c>
      <c r="C32" s="25"/>
      <c r="D32" s="25"/>
      <c r="E32" s="26"/>
      <c r="G32" s="48"/>
      <c r="H32" s="13"/>
      <c r="I32" s="13"/>
      <c r="J32" s="6" t="str">
        <f t="shared" si="0"/>
        <v/>
      </c>
      <c r="K32" s="15"/>
      <c r="L32" s="6" t="str">
        <f t="shared" si="1"/>
        <v/>
      </c>
      <c r="M32" s="2" t="str">
        <f t="shared" si="2"/>
        <v/>
      </c>
      <c r="N32" s="3" t="str">
        <f t="shared" si="3"/>
        <v/>
      </c>
      <c r="O32" s="79" t="str">
        <f t="shared" si="4"/>
        <v/>
      </c>
      <c r="P32" s="54"/>
      <c r="Q32" s="54"/>
    </row>
    <row r="33" spans="1:17" ht="15.75" thickBot="1">
      <c r="A33" s="31"/>
      <c r="B33" s="32"/>
      <c r="C33" s="32"/>
      <c r="D33" s="32"/>
      <c r="E33" s="33"/>
      <c r="G33" s="49"/>
      <c r="H33" s="14"/>
      <c r="I33" s="14"/>
      <c r="J33" s="8" t="str">
        <f t="shared" si="0"/>
        <v/>
      </c>
      <c r="K33" s="84"/>
      <c r="L33" s="8" t="str">
        <f t="shared" si="1"/>
        <v/>
      </c>
      <c r="M33" s="7" t="str">
        <f t="shared" si="2"/>
        <v/>
      </c>
      <c r="N33" s="9" t="str">
        <f t="shared" si="3"/>
        <v/>
      </c>
      <c r="O33" s="80" t="str">
        <f t="shared" si="4"/>
        <v/>
      </c>
      <c r="P33" s="54"/>
      <c r="Q33" s="54"/>
    </row>
    <row r="34" spans="1:17" ht="15.75" thickBot="1">
      <c r="A34" s="57"/>
      <c r="B34" s="57"/>
      <c r="C34" s="57"/>
      <c r="D34" s="57"/>
      <c r="E34" s="54"/>
      <c r="G34" s="57"/>
      <c r="H34" s="54"/>
      <c r="I34" s="57"/>
      <c r="J34" s="57"/>
      <c r="K34" s="58"/>
      <c r="L34" s="57"/>
      <c r="M34" s="57"/>
      <c r="N34" s="57"/>
      <c r="O34" s="81"/>
      <c r="P34" s="54"/>
      <c r="Q34" s="54"/>
    </row>
    <row r="35" spans="1:17" ht="42" customHeight="1">
      <c r="A35" s="1"/>
      <c r="B35" s="57"/>
      <c r="C35" s="57"/>
      <c r="D35" s="57"/>
      <c r="E35" s="54"/>
      <c r="G35" s="102" t="s">
        <v>53</v>
      </c>
      <c r="H35" s="103"/>
      <c r="I35" s="103"/>
      <c r="J35" s="103"/>
      <c r="K35" s="103"/>
      <c r="L35" s="103"/>
      <c r="M35" s="103"/>
      <c r="N35" s="103"/>
      <c r="O35" s="103"/>
      <c r="P35" s="104"/>
      <c r="Q35" s="54"/>
    </row>
    <row r="36" spans="1:17" s="54" customFormat="1">
      <c r="G36" s="88"/>
      <c r="H36" s="89"/>
      <c r="I36" s="85"/>
      <c r="J36" s="85"/>
      <c r="K36" s="86"/>
      <c r="L36" s="85"/>
      <c r="M36" s="85"/>
      <c r="N36" s="85"/>
      <c r="O36" s="87"/>
      <c r="P36" s="90"/>
    </row>
    <row r="37" spans="1:17" s="54" customFormat="1" ht="15" customHeight="1">
      <c r="G37" s="88"/>
      <c r="H37" s="89"/>
      <c r="I37" s="85"/>
      <c r="J37" s="85"/>
      <c r="K37" s="86"/>
      <c r="L37" s="85"/>
      <c r="M37" s="85"/>
      <c r="N37" s="85"/>
      <c r="O37" s="87"/>
      <c r="P37" s="90"/>
    </row>
    <row r="38" spans="1:17" s="54" customFormat="1" ht="15" customHeight="1">
      <c r="G38" s="88"/>
      <c r="H38" s="89"/>
      <c r="I38" s="85"/>
      <c r="J38" s="85"/>
      <c r="K38" s="91"/>
      <c r="L38" s="85"/>
      <c r="M38" s="85"/>
      <c r="N38" s="85"/>
      <c r="O38" s="87"/>
      <c r="P38" s="90"/>
    </row>
    <row r="39" spans="1:17" s="54" customFormat="1" ht="15" customHeight="1">
      <c r="G39" s="88"/>
      <c r="H39" s="89"/>
      <c r="I39" s="85"/>
      <c r="J39" s="85"/>
      <c r="K39" s="91"/>
      <c r="L39" s="85"/>
      <c r="M39" s="85"/>
      <c r="N39" s="85"/>
      <c r="O39" s="87"/>
      <c r="P39" s="90"/>
    </row>
    <row r="40" spans="1:17" s="54" customFormat="1" ht="15" customHeight="1">
      <c r="G40" s="88"/>
      <c r="H40" s="89"/>
      <c r="I40" s="85"/>
      <c r="J40" s="85"/>
      <c r="K40" s="86"/>
      <c r="L40" s="85"/>
      <c r="M40" s="85"/>
      <c r="N40" s="85"/>
      <c r="O40" s="87"/>
      <c r="P40" s="90"/>
    </row>
    <row r="41" spans="1:17" s="54" customFormat="1" ht="15" customHeight="1">
      <c r="G41" s="88"/>
      <c r="H41" s="89"/>
      <c r="I41" s="85"/>
      <c r="J41" s="85"/>
      <c r="K41" s="86"/>
      <c r="L41" s="85"/>
      <c r="M41" s="85"/>
      <c r="N41" s="85"/>
      <c r="O41" s="87"/>
      <c r="P41" s="90"/>
    </row>
    <row r="42" spans="1:17" s="54" customFormat="1" ht="15" customHeight="1">
      <c r="G42" s="88"/>
      <c r="H42" s="89"/>
      <c r="I42" s="85"/>
      <c r="J42" s="85"/>
      <c r="K42" s="86"/>
      <c r="L42" s="85"/>
      <c r="M42" s="85"/>
      <c r="N42" s="85"/>
      <c r="O42" s="87"/>
      <c r="P42" s="90"/>
    </row>
    <row r="43" spans="1:17" s="54" customFormat="1" ht="15" customHeight="1">
      <c r="G43" s="88"/>
      <c r="H43" s="89"/>
      <c r="I43" s="85"/>
      <c r="J43" s="85"/>
      <c r="K43" s="86"/>
      <c r="L43" s="85"/>
      <c r="M43" s="85"/>
      <c r="N43" s="85"/>
      <c r="O43" s="87"/>
      <c r="P43" s="90"/>
    </row>
    <row r="44" spans="1:17" s="54" customFormat="1" ht="15" customHeight="1">
      <c r="G44" s="88"/>
      <c r="H44" s="89"/>
      <c r="I44" s="85"/>
      <c r="J44" s="85"/>
      <c r="K44" s="86"/>
      <c r="L44" s="85"/>
      <c r="M44" s="85"/>
      <c r="N44" s="85"/>
      <c r="O44" s="87"/>
      <c r="P44" s="90"/>
    </row>
    <row r="45" spans="1:17" s="54" customFormat="1" ht="15" customHeight="1">
      <c r="G45" s="88"/>
      <c r="H45" s="89"/>
      <c r="I45" s="85"/>
      <c r="J45" s="85"/>
      <c r="K45" s="86"/>
      <c r="L45" s="85"/>
      <c r="M45" s="85"/>
      <c r="N45" s="85"/>
      <c r="O45" s="87"/>
      <c r="P45" s="90"/>
    </row>
    <row r="46" spans="1:17" s="54" customFormat="1" ht="15" customHeight="1">
      <c r="G46" s="88"/>
      <c r="H46" s="89"/>
      <c r="I46" s="85"/>
      <c r="J46" s="85"/>
      <c r="K46" s="86"/>
      <c r="L46" s="85"/>
      <c r="M46" s="85"/>
      <c r="N46" s="85"/>
      <c r="O46" s="87"/>
      <c r="P46" s="90"/>
    </row>
    <row r="47" spans="1:17" s="54" customFormat="1" ht="15" customHeight="1">
      <c r="G47" s="88"/>
      <c r="H47" s="89"/>
      <c r="I47" s="85"/>
      <c r="J47" s="85"/>
      <c r="K47" s="86"/>
      <c r="L47" s="85"/>
      <c r="M47" s="85"/>
      <c r="N47" s="85"/>
      <c r="O47" s="87"/>
      <c r="P47" s="90"/>
    </row>
    <row r="48" spans="1:17" s="54" customFormat="1" ht="15" customHeight="1">
      <c r="G48" s="88"/>
      <c r="H48" s="89"/>
      <c r="I48" s="85"/>
      <c r="J48" s="85"/>
      <c r="K48" s="86"/>
      <c r="L48" s="85"/>
      <c r="M48" s="85"/>
      <c r="N48" s="85"/>
      <c r="O48" s="87"/>
      <c r="P48" s="90"/>
    </row>
    <row r="49" spans="7:16" s="54" customFormat="1" ht="15" customHeight="1">
      <c r="G49" s="88"/>
      <c r="H49" s="89"/>
      <c r="I49" s="85"/>
      <c r="J49" s="85"/>
      <c r="K49" s="86"/>
      <c r="L49" s="85"/>
      <c r="M49" s="85"/>
      <c r="N49" s="85"/>
      <c r="O49" s="87"/>
      <c r="P49" s="90"/>
    </row>
    <row r="50" spans="7:16" s="54" customFormat="1" ht="15" customHeight="1">
      <c r="G50" s="88"/>
      <c r="H50" s="89"/>
      <c r="I50" s="85"/>
      <c r="J50" s="85"/>
      <c r="K50" s="86"/>
      <c r="L50" s="85"/>
      <c r="M50" s="85"/>
      <c r="N50" s="85"/>
      <c r="O50" s="87"/>
      <c r="P50" s="90"/>
    </row>
    <row r="51" spans="7:16" s="54" customFormat="1" ht="15" customHeight="1">
      <c r="G51" s="88"/>
      <c r="H51" s="89"/>
      <c r="I51" s="85"/>
      <c r="J51" s="85"/>
      <c r="K51" s="86"/>
      <c r="L51" s="85"/>
      <c r="M51" s="85"/>
      <c r="N51" s="85"/>
      <c r="O51" s="87"/>
      <c r="P51" s="90"/>
    </row>
    <row r="52" spans="7:16" s="54" customFormat="1" ht="15" customHeight="1">
      <c r="G52" s="88"/>
      <c r="H52" s="89"/>
      <c r="I52" s="85"/>
      <c r="J52" s="85"/>
      <c r="K52" s="86"/>
      <c r="L52" s="85"/>
      <c r="M52" s="85"/>
      <c r="N52" s="85"/>
      <c r="O52" s="87"/>
      <c r="P52" s="90"/>
    </row>
    <row r="53" spans="7:16" s="54" customFormat="1" ht="15" customHeight="1">
      <c r="G53" s="88"/>
      <c r="H53" s="89"/>
      <c r="I53" s="85"/>
      <c r="J53" s="85"/>
      <c r="K53" s="86"/>
      <c r="L53" s="85"/>
      <c r="M53" s="85"/>
      <c r="N53" s="85"/>
      <c r="O53" s="87"/>
      <c r="P53" s="90"/>
    </row>
    <row r="54" spans="7:16" s="54" customFormat="1" ht="15" customHeight="1">
      <c r="G54" s="88"/>
      <c r="H54" s="89"/>
      <c r="I54" s="85"/>
      <c r="J54" s="85"/>
      <c r="K54" s="86"/>
      <c r="L54" s="85"/>
      <c r="M54" s="85"/>
      <c r="N54" s="85"/>
      <c r="O54" s="87"/>
      <c r="P54" s="90"/>
    </row>
    <row r="55" spans="7:16" s="54" customFormat="1" ht="15" customHeight="1">
      <c r="G55" s="88"/>
      <c r="H55" s="89"/>
      <c r="I55" s="85"/>
      <c r="J55" s="85"/>
      <c r="K55" s="86"/>
      <c r="L55" s="85"/>
      <c r="M55" s="85"/>
      <c r="N55" s="85"/>
      <c r="O55" s="87"/>
      <c r="P55" s="90"/>
    </row>
    <row r="56" spans="7:16" s="54" customFormat="1" ht="15" customHeight="1">
      <c r="G56" s="92"/>
      <c r="H56" s="89"/>
      <c r="I56" s="89"/>
      <c r="J56" s="89"/>
      <c r="K56" s="86"/>
      <c r="L56" s="85"/>
      <c r="M56" s="85"/>
      <c r="N56" s="85"/>
      <c r="O56" s="87"/>
      <c r="P56" s="90"/>
    </row>
    <row r="57" spans="7:16" s="54" customFormat="1" ht="15" customHeight="1">
      <c r="G57" s="92"/>
      <c r="H57" s="89"/>
      <c r="I57" s="89"/>
      <c r="J57" s="89"/>
      <c r="K57" s="86"/>
      <c r="L57" s="85"/>
      <c r="M57" s="85"/>
      <c r="N57" s="85"/>
      <c r="O57" s="87"/>
      <c r="P57" s="90"/>
    </row>
    <row r="58" spans="7:16" s="54" customFormat="1" ht="15" customHeight="1">
      <c r="G58" s="92"/>
      <c r="H58" s="89"/>
      <c r="I58" s="89"/>
      <c r="J58" s="89"/>
      <c r="K58" s="86"/>
      <c r="L58" s="85"/>
      <c r="M58" s="85"/>
      <c r="N58" s="85"/>
      <c r="O58" s="87"/>
      <c r="P58" s="90"/>
    </row>
    <row r="59" spans="7:16" s="54" customFormat="1" ht="15" customHeight="1">
      <c r="G59" s="92"/>
      <c r="H59" s="89"/>
      <c r="I59" s="89"/>
      <c r="J59" s="89"/>
      <c r="K59" s="86"/>
      <c r="L59" s="85"/>
      <c r="M59" s="85"/>
      <c r="N59" s="85"/>
      <c r="O59" s="87"/>
      <c r="P59" s="90"/>
    </row>
    <row r="60" spans="7:16" s="54" customFormat="1" ht="15" customHeight="1">
      <c r="G60" s="92"/>
      <c r="H60" s="89"/>
      <c r="I60" s="89"/>
      <c r="J60" s="89"/>
      <c r="K60" s="86"/>
      <c r="L60" s="85"/>
      <c r="M60" s="85"/>
      <c r="N60" s="85"/>
      <c r="O60" s="87"/>
      <c r="P60" s="90"/>
    </row>
    <row r="61" spans="7:16" s="54" customFormat="1" ht="15" customHeight="1">
      <c r="G61" s="92"/>
      <c r="H61" s="89"/>
      <c r="I61" s="89"/>
      <c r="J61" s="89"/>
      <c r="K61" s="86"/>
      <c r="L61" s="85"/>
      <c r="M61" s="85"/>
      <c r="N61" s="85"/>
      <c r="O61" s="87"/>
      <c r="P61" s="90"/>
    </row>
    <row r="62" spans="7:16" s="54" customFormat="1" ht="15" customHeight="1">
      <c r="G62" s="92"/>
      <c r="H62" s="89"/>
      <c r="I62" s="89"/>
      <c r="J62" s="89"/>
      <c r="K62" s="86"/>
      <c r="L62" s="85"/>
      <c r="M62" s="85"/>
      <c r="N62" s="85"/>
      <c r="O62" s="87"/>
      <c r="P62" s="90"/>
    </row>
    <row r="63" spans="7:16" s="54" customFormat="1" ht="15" customHeight="1">
      <c r="G63" s="92"/>
      <c r="H63" s="89"/>
      <c r="I63" s="89"/>
      <c r="J63" s="89"/>
      <c r="K63" s="86"/>
      <c r="L63" s="85"/>
      <c r="M63" s="85"/>
      <c r="N63" s="85"/>
      <c r="O63" s="87"/>
      <c r="P63" s="90"/>
    </row>
    <row r="64" spans="7:16" s="54" customFormat="1" ht="15" customHeight="1">
      <c r="G64" s="92"/>
      <c r="H64" s="89"/>
      <c r="I64" s="89"/>
      <c r="J64" s="89"/>
      <c r="K64" s="86"/>
      <c r="L64" s="85"/>
      <c r="M64" s="85"/>
      <c r="N64" s="85"/>
      <c r="O64" s="87"/>
      <c r="P64" s="90"/>
    </row>
    <row r="65" spans="7:16" s="54" customFormat="1" ht="15" customHeight="1">
      <c r="G65" s="92"/>
      <c r="H65" s="89"/>
      <c r="I65" s="89"/>
      <c r="J65" s="89"/>
      <c r="K65" s="91"/>
      <c r="L65" s="89"/>
      <c r="M65" s="89"/>
      <c r="N65" s="89"/>
      <c r="O65" s="93"/>
      <c r="P65" s="90"/>
    </row>
    <row r="66" spans="7:16" s="54" customFormat="1" ht="15" customHeight="1">
      <c r="G66" s="92"/>
      <c r="H66" s="89"/>
      <c r="I66" s="89"/>
      <c r="J66" s="89"/>
      <c r="K66" s="91"/>
      <c r="L66" s="89"/>
      <c r="M66" s="89"/>
      <c r="N66" s="89"/>
      <c r="O66" s="93"/>
      <c r="P66" s="90"/>
    </row>
    <row r="67" spans="7:16" s="54" customFormat="1" ht="15" customHeight="1" thickBot="1">
      <c r="G67" s="94"/>
      <c r="H67" s="95"/>
      <c r="I67" s="95"/>
      <c r="J67" s="95"/>
      <c r="K67" s="96"/>
      <c r="L67" s="95"/>
      <c r="M67" s="95"/>
      <c r="N67" s="95"/>
      <c r="O67" s="97"/>
      <c r="P67" s="98"/>
    </row>
    <row r="68" spans="7:16" s="54" customFormat="1" ht="15" customHeight="1" thickBot="1">
      <c r="K68" s="59"/>
      <c r="O68" s="82"/>
    </row>
    <row r="69" spans="7:16" s="54" customFormat="1" ht="42.75" customHeight="1">
      <c r="G69" s="102" t="s">
        <v>54</v>
      </c>
      <c r="H69" s="103"/>
      <c r="I69" s="103"/>
      <c r="J69" s="103"/>
      <c r="K69" s="103"/>
      <c r="L69" s="103"/>
      <c r="M69" s="103"/>
      <c r="N69" s="103"/>
      <c r="O69" s="103"/>
      <c r="P69" s="104"/>
    </row>
    <row r="70" spans="7:16" s="54" customFormat="1" ht="15" customHeight="1">
      <c r="G70" s="92"/>
      <c r="H70" s="89"/>
      <c r="I70" s="89"/>
      <c r="J70" s="89"/>
      <c r="K70" s="91"/>
      <c r="L70" s="89"/>
      <c r="M70" s="89"/>
      <c r="N70" s="89"/>
      <c r="O70" s="93"/>
      <c r="P70" s="90"/>
    </row>
    <row r="71" spans="7:16" s="54" customFormat="1" ht="15" customHeight="1">
      <c r="G71" s="92"/>
      <c r="H71" s="89"/>
      <c r="I71" s="89"/>
      <c r="J71" s="89"/>
      <c r="K71" s="91"/>
      <c r="L71" s="89"/>
      <c r="M71" s="89"/>
      <c r="N71" s="89"/>
      <c r="O71" s="93"/>
      <c r="P71" s="90"/>
    </row>
    <row r="72" spans="7:16" s="54" customFormat="1" ht="15" customHeight="1">
      <c r="G72" s="92"/>
      <c r="H72" s="89"/>
      <c r="I72" s="89"/>
      <c r="J72" s="89"/>
      <c r="K72" s="91"/>
      <c r="L72" s="89"/>
      <c r="M72" s="89"/>
      <c r="N72" s="89"/>
      <c r="O72" s="93"/>
      <c r="P72" s="90"/>
    </row>
    <row r="73" spans="7:16" s="54" customFormat="1" ht="15" customHeight="1">
      <c r="G73" s="92"/>
      <c r="H73" s="89"/>
      <c r="I73" s="89"/>
      <c r="J73" s="89"/>
      <c r="K73" s="91"/>
      <c r="L73" s="89"/>
      <c r="M73" s="89"/>
      <c r="N73" s="89"/>
      <c r="O73" s="93"/>
      <c r="P73" s="90"/>
    </row>
    <row r="74" spans="7:16" s="54" customFormat="1" ht="15" customHeight="1">
      <c r="G74" s="92"/>
      <c r="H74" s="89"/>
      <c r="I74" s="89"/>
      <c r="J74" s="89"/>
      <c r="K74" s="91"/>
      <c r="L74" s="89"/>
      <c r="M74" s="89"/>
      <c r="N74" s="89"/>
      <c r="O74" s="93"/>
      <c r="P74" s="90"/>
    </row>
    <row r="75" spans="7:16" s="54" customFormat="1" ht="15" customHeight="1">
      <c r="G75" s="92"/>
      <c r="H75" s="89"/>
      <c r="I75" s="89"/>
      <c r="J75" s="89"/>
      <c r="K75" s="91"/>
      <c r="L75" s="89"/>
      <c r="M75" s="89"/>
      <c r="N75" s="89"/>
      <c r="O75" s="93"/>
      <c r="P75" s="90"/>
    </row>
    <row r="76" spans="7:16" s="54" customFormat="1" ht="15" customHeight="1">
      <c r="G76" s="92"/>
      <c r="H76" s="89"/>
      <c r="I76" s="89"/>
      <c r="J76" s="89"/>
      <c r="K76" s="91"/>
      <c r="L76" s="89"/>
      <c r="M76" s="89"/>
      <c r="N76" s="89"/>
      <c r="O76" s="93"/>
      <c r="P76" s="90"/>
    </row>
    <row r="77" spans="7:16" s="54" customFormat="1" ht="15" customHeight="1">
      <c r="G77" s="92"/>
      <c r="H77" s="89"/>
      <c r="I77" s="89"/>
      <c r="J77" s="89"/>
      <c r="K77" s="91"/>
      <c r="L77" s="89"/>
      <c r="M77" s="89"/>
      <c r="N77" s="89"/>
      <c r="O77" s="93"/>
      <c r="P77" s="90"/>
    </row>
    <row r="78" spans="7:16" s="54" customFormat="1" ht="15" customHeight="1">
      <c r="G78" s="92"/>
      <c r="H78" s="89"/>
      <c r="I78" s="89"/>
      <c r="J78" s="89"/>
      <c r="K78" s="91"/>
      <c r="L78" s="89"/>
      <c r="M78" s="89"/>
      <c r="N78" s="89"/>
      <c r="O78" s="93"/>
      <c r="P78" s="90"/>
    </row>
    <row r="79" spans="7:16" s="54" customFormat="1" ht="15" customHeight="1">
      <c r="G79" s="92"/>
      <c r="H79" s="89"/>
      <c r="I79" s="89"/>
      <c r="J79" s="89"/>
      <c r="K79" s="91"/>
      <c r="L79" s="89"/>
      <c r="M79" s="89"/>
      <c r="N79" s="89"/>
      <c r="O79" s="93"/>
      <c r="P79" s="90"/>
    </row>
    <row r="80" spans="7:16" s="54" customFormat="1" ht="15" customHeight="1">
      <c r="G80" s="92"/>
      <c r="H80" s="89"/>
      <c r="I80" s="89"/>
      <c r="J80" s="89"/>
      <c r="K80" s="91"/>
      <c r="L80" s="89"/>
      <c r="M80" s="89"/>
      <c r="N80" s="89"/>
      <c r="O80" s="93"/>
      <c r="P80" s="90"/>
    </row>
    <row r="81" spans="7:16" s="54" customFormat="1" ht="15" customHeight="1">
      <c r="G81" s="92"/>
      <c r="H81" s="89"/>
      <c r="I81" s="89"/>
      <c r="J81" s="89"/>
      <c r="K81" s="91"/>
      <c r="L81" s="89"/>
      <c r="M81" s="89"/>
      <c r="N81" s="89"/>
      <c r="O81" s="93"/>
      <c r="P81" s="90"/>
    </row>
    <row r="82" spans="7:16" s="54" customFormat="1" ht="15" customHeight="1">
      <c r="G82" s="92"/>
      <c r="H82" s="89"/>
      <c r="I82" s="89"/>
      <c r="J82" s="89"/>
      <c r="K82" s="91"/>
      <c r="L82" s="89"/>
      <c r="M82" s="89"/>
      <c r="N82" s="89"/>
      <c r="O82" s="93"/>
      <c r="P82" s="90"/>
    </row>
    <row r="83" spans="7:16" s="54" customFormat="1" ht="15" customHeight="1">
      <c r="G83" s="92"/>
      <c r="H83" s="89"/>
      <c r="I83" s="89"/>
      <c r="J83" s="89"/>
      <c r="K83" s="91"/>
      <c r="L83" s="89"/>
      <c r="M83" s="89"/>
      <c r="N83" s="89"/>
      <c r="O83" s="93"/>
      <c r="P83" s="90"/>
    </row>
    <row r="84" spans="7:16" s="54" customFormat="1" ht="15" customHeight="1">
      <c r="G84" s="92"/>
      <c r="H84" s="89"/>
      <c r="I84" s="89"/>
      <c r="J84" s="89"/>
      <c r="K84" s="91"/>
      <c r="L84" s="89"/>
      <c r="M84" s="89"/>
      <c r="N84" s="89"/>
      <c r="O84" s="93"/>
      <c r="P84" s="90"/>
    </row>
    <row r="85" spans="7:16" s="54" customFormat="1" ht="15" customHeight="1">
      <c r="G85" s="92"/>
      <c r="H85" s="89"/>
      <c r="I85" s="89"/>
      <c r="J85" s="89"/>
      <c r="K85" s="91"/>
      <c r="L85" s="89"/>
      <c r="M85" s="89"/>
      <c r="N85" s="89"/>
      <c r="O85" s="93"/>
      <c r="P85" s="90"/>
    </row>
    <row r="86" spans="7:16" s="54" customFormat="1" ht="15" customHeight="1">
      <c r="G86" s="92"/>
      <c r="H86" s="89"/>
      <c r="I86" s="89"/>
      <c r="J86" s="89"/>
      <c r="K86" s="91"/>
      <c r="L86" s="89"/>
      <c r="M86" s="89"/>
      <c r="N86" s="89"/>
      <c r="O86" s="93"/>
      <c r="P86" s="90"/>
    </row>
    <row r="87" spans="7:16" s="54" customFormat="1" ht="15" customHeight="1">
      <c r="G87" s="92"/>
      <c r="H87" s="89"/>
      <c r="I87" s="89"/>
      <c r="J87" s="89"/>
      <c r="K87" s="91"/>
      <c r="L87" s="89"/>
      <c r="M87" s="89"/>
      <c r="N87" s="89"/>
      <c r="O87" s="93"/>
      <c r="P87" s="90"/>
    </row>
    <row r="88" spans="7:16" s="54" customFormat="1" ht="15" customHeight="1">
      <c r="G88" s="92"/>
      <c r="H88" s="89"/>
      <c r="I88" s="89"/>
      <c r="J88" s="89"/>
      <c r="K88" s="91"/>
      <c r="L88" s="89"/>
      <c r="M88" s="89"/>
      <c r="N88" s="89"/>
      <c r="O88" s="93"/>
      <c r="P88" s="90"/>
    </row>
    <row r="89" spans="7:16" s="54" customFormat="1" ht="15" customHeight="1">
      <c r="G89" s="92"/>
      <c r="H89" s="89"/>
      <c r="I89" s="89"/>
      <c r="J89" s="89"/>
      <c r="K89" s="91"/>
      <c r="L89" s="89"/>
      <c r="M89" s="89"/>
      <c r="N89" s="89"/>
      <c r="O89" s="93"/>
      <c r="P89" s="90"/>
    </row>
    <row r="90" spans="7:16" s="54" customFormat="1" ht="15" customHeight="1">
      <c r="G90" s="92"/>
      <c r="H90" s="89"/>
      <c r="I90" s="89"/>
      <c r="J90" s="89"/>
      <c r="K90" s="91"/>
      <c r="L90" s="89"/>
      <c r="M90" s="89"/>
      <c r="N90" s="89"/>
      <c r="O90" s="93"/>
      <c r="P90" s="90"/>
    </row>
    <row r="91" spans="7:16" s="54" customFormat="1" ht="15" customHeight="1">
      <c r="G91" s="92"/>
      <c r="H91" s="89"/>
      <c r="I91" s="89"/>
      <c r="J91" s="89"/>
      <c r="K91" s="91"/>
      <c r="L91" s="89"/>
      <c r="M91" s="89"/>
      <c r="N91" s="89"/>
      <c r="O91" s="93"/>
      <c r="P91" s="90"/>
    </row>
    <row r="92" spans="7:16" s="54" customFormat="1" ht="15" customHeight="1">
      <c r="G92" s="92"/>
      <c r="H92" s="89"/>
      <c r="I92" s="89"/>
      <c r="J92" s="89"/>
      <c r="K92" s="91"/>
      <c r="L92" s="89"/>
      <c r="M92" s="89"/>
      <c r="N92" s="89"/>
      <c r="O92" s="93"/>
      <c r="P92" s="90"/>
    </row>
    <row r="93" spans="7:16" s="54" customFormat="1" ht="15" customHeight="1">
      <c r="G93" s="92"/>
      <c r="H93" s="89"/>
      <c r="I93" s="89"/>
      <c r="J93" s="89"/>
      <c r="K93" s="91"/>
      <c r="L93" s="89"/>
      <c r="M93" s="89"/>
      <c r="N93" s="89"/>
      <c r="O93" s="93"/>
      <c r="P93" s="90"/>
    </row>
    <row r="94" spans="7:16" s="54" customFormat="1" ht="15" customHeight="1">
      <c r="G94" s="92"/>
      <c r="H94" s="89"/>
      <c r="I94" s="89"/>
      <c r="J94" s="89"/>
      <c r="K94" s="91"/>
      <c r="L94" s="89"/>
      <c r="M94" s="89"/>
      <c r="N94" s="89"/>
      <c r="O94" s="93"/>
      <c r="P94" s="90"/>
    </row>
    <row r="95" spans="7:16" s="54" customFormat="1" ht="15" customHeight="1">
      <c r="G95" s="92"/>
      <c r="H95" s="89"/>
      <c r="I95" s="89"/>
      <c r="J95" s="89"/>
      <c r="K95" s="91"/>
      <c r="L95" s="89"/>
      <c r="M95" s="89"/>
      <c r="N95" s="89"/>
      <c r="O95" s="93"/>
      <c r="P95" s="90"/>
    </row>
    <row r="96" spans="7:16" s="54" customFormat="1" ht="15" customHeight="1">
      <c r="G96" s="92"/>
      <c r="H96" s="89"/>
      <c r="I96" s="89"/>
      <c r="J96" s="89"/>
      <c r="K96" s="91"/>
      <c r="L96" s="89"/>
      <c r="M96" s="89"/>
      <c r="N96" s="89"/>
      <c r="O96" s="93"/>
      <c r="P96" s="90"/>
    </row>
    <row r="97" spans="7:16" s="54" customFormat="1" ht="15" customHeight="1">
      <c r="G97" s="92"/>
      <c r="H97" s="89"/>
      <c r="I97" s="89"/>
      <c r="J97" s="89"/>
      <c r="K97" s="91"/>
      <c r="L97" s="89"/>
      <c r="M97" s="89"/>
      <c r="N97" s="89"/>
      <c r="O97" s="93"/>
      <c r="P97" s="90"/>
    </row>
    <row r="98" spans="7:16" s="54" customFormat="1" ht="15" customHeight="1">
      <c r="G98" s="92"/>
      <c r="H98" s="89"/>
      <c r="I98" s="89"/>
      <c r="J98" s="89"/>
      <c r="K98" s="91"/>
      <c r="L98" s="89"/>
      <c r="M98" s="89"/>
      <c r="N98" s="89"/>
      <c r="O98" s="93"/>
      <c r="P98" s="90"/>
    </row>
    <row r="99" spans="7:16" s="54" customFormat="1" ht="15" customHeight="1">
      <c r="G99" s="92"/>
      <c r="H99" s="89"/>
      <c r="I99" s="89"/>
      <c r="J99" s="89"/>
      <c r="K99" s="91"/>
      <c r="L99" s="89"/>
      <c r="M99" s="89"/>
      <c r="N99" s="89"/>
      <c r="O99" s="93"/>
      <c r="P99" s="90"/>
    </row>
    <row r="100" spans="7:16" s="54" customFormat="1" ht="15" customHeight="1">
      <c r="G100" s="92"/>
      <c r="H100" s="89"/>
      <c r="I100" s="89"/>
      <c r="J100" s="89"/>
      <c r="K100" s="91"/>
      <c r="L100" s="89"/>
      <c r="M100" s="89"/>
      <c r="N100" s="89"/>
      <c r="O100" s="93"/>
      <c r="P100" s="90"/>
    </row>
    <row r="101" spans="7:16" s="54" customFormat="1" ht="15" customHeight="1">
      <c r="G101" s="92"/>
      <c r="H101" s="89"/>
      <c r="I101" s="89"/>
      <c r="J101" s="89"/>
      <c r="K101" s="91"/>
      <c r="L101" s="89"/>
      <c r="M101" s="89"/>
      <c r="N101" s="89"/>
      <c r="O101" s="93"/>
      <c r="P101" s="90"/>
    </row>
    <row r="102" spans="7:16" s="54" customFormat="1" ht="15" customHeight="1">
      <c r="G102" s="92"/>
      <c r="H102" s="89"/>
      <c r="I102" s="89"/>
      <c r="J102" s="89"/>
      <c r="K102" s="91"/>
      <c r="L102" s="89"/>
      <c r="M102" s="89"/>
      <c r="N102" s="89"/>
      <c r="O102" s="93"/>
      <c r="P102" s="90"/>
    </row>
    <row r="103" spans="7:16" s="54" customFormat="1" ht="15" customHeight="1" thickBot="1">
      <c r="G103" s="94"/>
      <c r="H103" s="95"/>
      <c r="I103" s="95"/>
      <c r="J103" s="95"/>
      <c r="K103" s="96"/>
      <c r="L103" s="95"/>
      <c r="M103" s="95"/>
      <c r="N103" s="95"/>
      <c r="O103" s="97"/>
      <c r="P103" s="98"/>
    </row>
    <row r="104" spans="7:16" s="54" customFormat="1" ht="15" customHeight="1">
      <c r="K104" s="59"/>
      <c r="O104" s="82"/>
    </row>
    <row r="105" spans="7:16" s="54" customFormat="1" ht="15" customHeight="1">
      <c r="K105" s="59"/>
      <c r="O105" s="82"/>
    </row>
    <row r="106" spans="7:16" s="54" customFormat="1" ht="15" customHeight="1">
      <c r="K106" s="59"/>
      <c r="O106" s="82"/>
    </row>
    <row r="107" spans="7:16" s="54" customFormat="1" ht="15" customHeight="1">
      <c r="K107" s="59"/>
      <c r="O107" s="82"/>
    </row>
    <row r="108" spans="7:16" s="54" customFormat="1" ht="15" customHeight="1">
      <c r="K108" s="59"/>
      <c r="O108" s="82"/>
    </row>
    <row r="109" spans="7:16" s="54" customFormat="1" ht="15" customHeight="1">
      <c r="K109" s="59"/>
      <c r="O109" s="82"/>
    </row>
    <row r="110" spans="7:16" s="54" customFormat="1" ht="15" customHeight="1">
      <c r="K110" s="59"/>
      <c r="O110" s="82"/>
    </row>
    <row r="111" spans="7:16" s="54" customFormat="1" ht="15" customHeight="1">
      <c r="K111" s="59"/>
      <c r="O111" s="82"/>
    </row>
    <row r="112" spans="7:16" s="54" customFormat="1" ht="15" customHeight="1">
      <c r="K112" s="59"/>
      <c r="O112" s="82"/>
    </row>
    <row r="113" spans="11:15" s="54" customFormat="1" ht="15" customHeight="1">
      <c r="K113" s="59"/>
      <c r="O113" s="82"/>
    </row>
    <row r="114" spans="11:15" s="54" customFormat="1" ht="15" customHeight="1">
      <c r="K114" s="59"/>
      <c r="O114" s="82"/>
    </row>
    <row r="115" spans="11:15" s="54" customFormat="1" ht="15" customHeight="1">
      <c r="K115" s="59"/>
      <c r="O115" s="82"/>
    </row>
    <row r="116" spans="11:15" s="54" customFormat="1" ht="15" customHeight="1">
      <c r="K116" s="59"/>
      <c r="O116" s="82"/>
    </row>
    <row r="117" spans="11:15" s="54" customFormat="1" ht="15" customHeight="1">
      <c r="K117" s="59"/>
      <c r="O117" s="82"/>
    </row>
    <row r="118" spans="11:15" s="54" customFormat="1" ht="15" customHeight="1">
      <c r="K118" s="59"/>
      <c r="O118" s="82"/>
    </row>
    <row r="119" spans="11:15" s="54" customFormat="1" ht="15" customHeight="1">
      <c r="K119" s="59"/>
      <c r="O119" s="82"/>
    </row>
    <row r="120" spans="11:15" s="54" customFormat="1" ht="15" customHeight="1">
      <c r="K120" s="59"/>
      <c r="O120" s="82"/>
    </row>
    <row r="121" spans="11:15" s="54" customFormat="1" ht="15" customHeight="1">
      <c r="K121" s="59"/>
      <c r="O121" s="82"/>
    </row>
    <row r="122" spans="11:15" s="54" customFormat="1" ht="15" customHeight="1">
      <c r="K122" s="59"/>
      <c r="O122" s="82"/>
    </row>
    <row r="123" spans="11:15" s="54" customFormat="1" ht="15" customHeight="1">
      <c r="K123" s="59"/>
      <c r="O123" s="82"/>
    </row>
    <row r="124" spans="11:15" s="54" customFormat="1" ht="15" customHeight="1">
      <c r="K124" s="59"/>
      <c r="O124" s="82"/>
    </row>
    <row r="125" spans="11:15" s="54" customFormat="1" ht="15" customHeight="1">
      <c r="K125" s="59"/>
      <c r="O125" s="82"/>
    </row>
    <row r="126" spans="11:15" s="54" customFormat="1" ht="15" customHeight="1">
      <c r="K126" s="59"/>
      <c r="O126" s="82"/>
    </row>
    <row r="127" spans="11:15" s="54" customFormat="1" ht="15" customHeight="1">
      <c r="K127" s="59"/>
      <c r="O127" s="82"/>
    </row>
    <row r="128" spans="11:15" s="54" customFormat="1" ht="15" customHeight="1">
      <c r="K128" s="59"/>
      <c r="O128" s="82"/>
    </row>
    <row r="129" spans="11:15" s="54" customFormat="1" ht="15" customHeight="1">
      <c r="K129" s="59"/>
      <c r="O129" s="82"/>
    </row>
    <row r="130" spans="11:15" s="54" customFormat="1" ht="15" customHeight="1">
      <c r="K130" s="59"/>
      <c r="O130" s="82"/>
    </row>
    <row r="131" spans="11:15" s="54" customFormat="1" ht="15" customHeight="1">
      <c r="K131" s="59"/>
      <c r="O131" s="82"/>
    </row>
    <row r="132" spans="11:15" s="54" customFormat="1" ht="15" customHeight="1">
      <c r="K132" s="59"/>
      <c r="O132" s="82"/>
    </row>
  </sheetData>
  <mergeCells count="8">
    <mergeCell ref="G35:P35"/>
    <mergeCell ref="G69:P69"/>
    <mergeCell ref="A1:E1"/>
    <mergeCell ref="A2:E2"/>
    <mergeCell ref="A20:E20"/>
    <mergeCell ref="A19:E19"/>
    <mergeCell ref="G1:P1"/>
    <mergeCell ref="A15:E15"/>
  </mergeCells>
  <phoneticPr fontId="10" type="noConversion"/>
  <pageMargins left="0.7" right="0.7" top="0.75" bottom="0.75" header="0.3" footer="0.3"/>
  <pageSetup paperSize="9" scale="56" orientation="landscape" horizontalDpi="4294967292" verticalDpi="4294967292" r:id="rId1"/>
  <colBreaks count="1" manualBreakCount="1">
    <brk id="1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Notes and Instructions</vt:lpstr>
      <vt:lpstr>Calculator and Worksheet</vt:lpstr>
      <vt:lpstr>'Calculator and Worksheet'!Print_Area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Erika Entz</cp:lastModifiedBy>
  <cp:lastPrinted>2016-04-13T02:23:36Z</cp:lastPrinted>
  <dcterms:created xsi:type="dcterms:W3CDTF">2015-07-20T03:04:23Z</dcterms:created>
  <dcterms:modified xsi:type="dcterms:W3CDTF">2016-07-20T20:35:38Z</dcterms:modified>
</cp:coreProperties>
</file>