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definedNames>
    <definedName name="_xlnm.Print_Area" localSheetId="0">Sheet1!$A$1:$W$23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<sst xmlns="http://schemas.openxmlformats.org/spreadsheetml/2006/main" count="76" uniqueCount="71">
  <si>
    <t>SALARY SHEET IN EXCEL</t>
  </si>
  <si>
    <t>MONTH</t>
  </si>
  <si>
    <t>NO OF DAYS</t>
  </si>
  <si>
    <t>EMPLOYEE DETAILS</t>
  </si>
  <si>
    <t>FIXED MONTHLY SALARY</t>
  </si>
  <si>
    <t>PAYABLE MONTHLY SALARY</t>
  </si>
  <si>
    <t>GROSS PAYABLE</t>
  </si>
  <si>
    <t>EMPLOYEE DEDUCTION</t>
  </si>
  <si>
    <t>NET PAY</t>
  </si>
  <si>
    <t>EMPLOYER CONTRIBUTION</t>
  </si>
  <si>
    <t>CTC</t>
  </si>
  <si>
    <t>S.NO</t>
  </si>
  <si>
    <t>EMP ID</t>
  </si>
  <si>
    <t>NAME</t>
  </si>
  <si>
    <t>DESIGNATION</t>
  </si>
  <si>
    <t>DATE OF JOINING</t>
  </si>
  <si>
    <t>BASIC</t>
  </si>
  <si>
    <t>HRA</t>
  </si>
  <si>
    <t>OTHER ALLOWANCE</t>
  </si>
  <si>
    <t>FIXED GROSS</t>
  </si>
  <si>
    <t>PAYABLE DAYS</t>
  </si>
  <si>
    <t>PF</t>
  </si>
  <si>
    <t>ESI</t>
  </si>
  <si>
    <t>TDS</t>
  </si>
  <si>
    <t>TOTAL DEDUCTION</t>
  </si>
  <si>
    <t>TOTAL CONTRIBUTION</t>
  </si>
  <si>
    <t>EMP1</t>
  </si>
  <si>
    <t>NAME1</t>
  </si>
  <si>
    <t>DESIGNATION1</t>
  </si>
  <si>
    <t>EMP2</t>
  </si>
  <si>
    <t>NAME2</t>
  </si>
  <si>
    <t>DESIGNATION2</t>
  </si>
  <si>
    <t>EMP3</t>
  </si>
  <si>
    <t>NAME3</t>
  </si>
  <si>
    <t>DESIGNATION3</t>
  </si>
  <si>
    <t>EMP4</t>
  </si>
  <si>
    <t>NAME4</t>
  </si>
  <si>
    <t>DESIGNATION4</t>
  </si>
  <si>
    <t>EMP5</t>
  </si>
  <si>
    <t>NAME5</t>
  </si>
  <si>
    <t>DESIGNATION5</t>
  </si>
  <si>
    <t>EMP6</t>
  </si>
  <si>
    <t>NAME6</t>
  </si>
  <si>
    <t>DESIGNATION6</t>
  </si>
  <si>
    <t>EMP7</t>
  </si>
  <si>
    <t>NAME7</t>
  </si>
  <si>
    <t>DESIGNATION7</t>
  </si>
  <si>
    <t>EMP8</t>
  </si>
  <si>
    <t>NAME8</t>
  </si>
  <si>
    <t>DESIGNATION8</t>
  </si>
  <si>
    <t>EMP9</t>
  </si>
  <si>
    <t>NAME9</t>
  </si>
  <si>
    <t>DESIGNATION9</t>
  </si>
  <si>
    <t>EMP10</t>
  </si>
  <si>
    <t>NAME10</t>
  </si>
  <si>
    <t>DESIGNATION10</t>
  </si>
  <si>
    <t>EMP11</t>
  </si>
  <si>
    <t>NAME11</t>
  </si>
  <si>
    <t>DESIGNATION11</t>
  </si>
  <si>
    <t>EMP12</t>
  </si>
  <si>
    <t>NAME12</t>
  </si>
  <si>
    <t>DESIGNATION12</t>
  </si>
  <si>
    <t>EMP13</t>
  </si>
  <si>
    <t>NAME13</t>
  </si>
  <si>
    <t>DESIGNATION13</t>
  </si>
  <si>
    <t>EMP14</t>
  </si>
  <si>
    <t>NAME14</t>
  </si>
  <si>
    <t>DESIGNATION14</t>
  </si>
  <si>
    <t>EMP15</t>
  </si>
  <si>
    <t>NAME15</t>
  </si>
  <si>
    <t>DESIGNATION15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</si>
</sst>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  <numFmt numFmtId="181" formatCode="dd/mm/yyyy"/>
    <numFmt numFmtId="182" formatCode="_ * #,##0_ ;_ * \-#,##0_ ;_ * &quot;-&quot;??_ ;_ @_ 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sz val="11"/>
      <color theme="0"/>
      <name val="Times New Roman"/>
      <charset val="134"/>
    </font>
    <font>
      <b/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6CD59"/>
        <bgColor indexed="64"/>
      </patternFill>
    </fill>
    <fill>
      <patternFill patternType="solid">
        <fgColor rgb="FFE3650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3" borderId="2" xfId="0" applyFont="1" applyFill="1" applyBorder="1">
      <alignment vertical="center"/>
    </xf>
    <xf numFmtId="180" fontId="1" fillId="3" borderId="2" xfId="0" applyNumberFormat="1" applyFont="1" applyFill="1" applyBorder="1">
      <alignment vertical="center"/>
    </xf>
    <xf numFmtId="0" fontId="3" fillId="0" borderId="0" xfId="0" applyFont="1" applyBorder="1">
      <alignment vertical="center"/>
    </xf>
    <xf numFmtId="0" fontId="1" fillId="4" borderId="1" xfId="0" applyFont="1" applyFill="1" applyBorder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181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82" fontId="1" fillId="0" borderId="1" xfId="1" applyNumberFormat="1" applyFont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82" fontId="4" fillId="2" borderId="1" xfId="1" applyNumberFormat="1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>
      <alignment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>
      <alignment vertical="center"/>
    </xf>
    <xf numFmtId="0" fontId="1" fillId="11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6CD59"/>
      <color rgb="00E3650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showGridLines="0" tabSelected="1" zoomScale="87" zoomScaleNormal="87" workbookViewId="0">
      <selection activeCell="S9" sqref="S9"/>
    </sheetView>
  </sheetViews>
  <sheetFormatPr defaultColWidth="9.14285714285714" defaultRowHeight="15"/>
  <cols>
    <col min="1" max="1" width="6.42857142857143" style="1" customWidth="1"/>
    <col min="2" max="2" width="8.85714285714286" style="1" customWidth="1"/>
    <col min="3" max="3" width="9.85714285714286" style="1" customWidth="1"/>
    <col min="4" max="4" width="19" style="1" customWidth="1"/>
    <col min="5" max="5" width="15.5714285714286" style="1" customWidth="1"/>
    <col min="6" max="6" width="9.57142857142857" style="1" customWidth="1"/>
    <col min="7" max="7" width="8.14285714285714" style="1" customWidth="1"/>
    <col min="8" max="8" width="15" style="1" customWidth="1"/>
    <col min="9" max="9" width="10" style="1" customWidth="1"/>
    <col min="10" max="10" width="14" style="1" customWidth="1"/>
    <col min="11" max="11" width="9.57142857142857" style="1" customWidth="1"/>
    <col min="12" max="12" width="11.8571428571429" style="1"/>
    <col min="13" max="13" width="15.4285714285714" style="1" customWidth="1"/>
    <col min="14" max="14" width="16.1428571428571" style="1" customWidth="1"/>
    <col min="15" max="15" width="8.14285714285714" style="1" customWidth="1"/>
    <col min="16" max="16" width="10.8571428571429" style="1"/>
    <col min="17" max="17" width="9.14285714285714" style="1"/>
    <col min="18" max="18" width="16.1428571428571" style="1" customWidth="1"/>
    <col min="19" max="19" width="10.8571428571429" style="1" customWidth="1"/>
    <col min="20" max="20" width="7.85714285714286" style="1" customWidth="1"/>
    <col min="21" max="21" width="10.8571428571429" style="1"/>
    <col min="22" max="22" width="18.5714285714286" style="1" customWidth="1"/>
    <col min="23" max="23" width="13.5714285714286" style="1"/>
    <col min="24" max="16384" width="9.14285714285714" style="1"/>
  </cols>
  <sheetData>
    <row r="1" ht="23" customHeight="1" spans="1:2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3"/>
      <c r="B2" s="3"/>
      <c r="C2" s="3"/>
      <c r="D2" s="4" t="s">
        <v>1</v>
      </c>
      <c r="E2" s="5">
        <v>44743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>
      <c r="A3" s="3"/>
      <c r="B3" s="3"/>
      <c r="C3" s="3"/>
      <c r="D3" s="7" t="s">
        <v>2</v>
      </c>
      <c r="E3" s="7">
        <f>DAY(EOMONTH(E2,0))</f>
        <v>31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>
      <c r="A4" s="3"/>
      <c r="B4" s="3"/>
      <c r="C4" s="3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>
      <c r="A5" s="3"/>
      <c r="B5" s="3"/>
      <c r="C5" s="3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>
      <c r="A6" s="8" t="s">
        <v>3</v>
      </c>
      <c r="B6" s="9"/>
      <c r="C6" s="9"/>
      <c r="D6" s="9"/>
      <c r="E6" s="9"/>
      <c r="F6" s="10" t="s">
        <v>4</v>
      </c>
      <c r="G6" s="11"/>
      <c r="H6" s="11"/>
      <c r="I6" s="11"/>
      <c r="J6" s="11"/>
      <c r="K6" s="21" t="s">
        <v>5</v>
      </c>
      <c r="L6" s="21"/>
      <c r="M6" s="21"/>
      <c r="N6" s="22" t="s">
        <v>6</v>
      </c>
      <c r="O6" s="23" t="s">
        <v>7</v>
      </c>
      <c r="P6" s="24"/>
      <c r="Q6" s="24"/>
      <c r="R6" s="24"/>
      <c r="S6" s="34" t="s">
        <v>8</v>
      </c>
      <c r="T6" s="35" t="s">
        <v>9</v>
      </c>
      <c r="U6" s="36"/>
      <c r="V6" s="36"/>
      <c r="W6" s="37" t="s">
        <v>10</v>
      </c>
    </row>
    <row r="7" ht="28.5" spans="1:23">
      <c r="A7" s="12" t="s">
        <v>11</v>
      </c>
      <c r="B7" s="12" t="s">
        <v>12</v>
      </c>
      <c r="C7" s="12" t="s">
        <v>13</v>
      </c>
      <c r="D7" s="12" t="s">
        <v>14</v>
      </c>
      <c r="E7" s="13" t="s">
        <v>15</v>
      </c>
      <c r="F7" s="14" t="s">
        <v>16</v>
      </c>
      <c r="G7" s="14" t="s">
        <v>17</v>
      </c>
      <c r="H7" s="15" t="s">
        <v>18</v>
      </c>
      <c r="I7" s="15" t="s">
        <v>19</v>
      </c>
      <c r="J7" s="15" t="s">
        <v>20</v>
      </c>
      <c r="K7" s="25" t="s">
        <v>16</v>
      </c>
      <c r="L7" s="25" t="s">
        <v>17</v>
      </c>
      <c r="M7" s="26" t="s">
        <v>18</v>
      </c>
      <c r="N7" s="27"/>
      <c r="O7" s="28" t="s">
        <v>21</v>
      </c>
      <c r="P7" s="28" t="s">
        <v>22</v>
      </c>
      <c r="Q7" s="28" t="s">
        <v>23</v>
      </c>
      <c r="R7" s="38" t="s">
        <v>24</v>
      </c>
      <c r="S7" s="39"/>
      <c r="T7" s="40" t="s">
        <v>21</v>
      </c>
      <c r="U7" s="40" t="s">
        <v>22</v>
      </c>
      <c r="V7" s="41" t="s">
        <v>25</v>
      </c>
      <c r="W7" s="42"/>
    </row>
    <row r="8" spans="1:23">
      <c r="A8" s="16">
        <v>1</v>
      </c>
      <c r="B8" s="16" t="s">
        <v>26</v>
      </c>
      <c r="C8" s="16" t="s">
        <v>27</v>
      </c>
      <c r="D8" s="16" t="s">
        <v>28</v>
      </c>
      <c r="E8" s="17">
        <v>43586</v>
      </c>
      <c r="F8" s="18">
        <v>10000</v>
      </c>
      <c r="G8" s="18">
        <f>F8*30%</f>
        <v>3000</v>
      </c>
      <c r="H8" s="18">
        <f>F8*20%</f>
        <v>2000</v>
      </c>
      <c r="I8" s="29">
        <f>SUM(F8:H8)</f>
        <v>15000</v>
      </c>
      <c r="J8" s="18">
        <v>25</v>
      </c>
      <c r="K8" s="30">
        <f>ROUND(F8*J8/$E$3,0)</f>
        <v>8065</v>
      </c>
      <c r="L8" s="30">
        <f>ROUND(G8*J8/$E$3,0)</f>
        <v>2419</v>
      </c>
      <c r="M8" s="30">
        <f>ROUND(H8*J8/$E$3,0)</f>
        <v>1613</v>
      </c>
      <c r="N8" s="31">
        <f>SUM(K8:M8)</f>
        <v>12097</v>
      </c>
      <c r="O8" s="32">
        <f>ROUND(IF(F8&gt;15000,1800,K8*12%),0)</f>
        <v>968</v>
      </c>
      <c r="P8" s="32">
        <f>ROUND(IF(F8&gt;21000,0,K8*0.75%),0)</f>
        <v>60</v>
      </c>
      <c r="Q8" s="32"/>
      <c r="R8" s="43">
        <f>SUM(O8:P8)</f>
        <v>1028</v>
      </c>
      <c r="S8" s="44">
        <f>N8-R8</f>
        <v>11069</v>
      </c>
      <c r="T8" s="45">
        <f>ROUND(IF(F8&gt;15000,1800,K8*12%),0)</f>
        <v>968</v>
      </c>
      <c r="U8" s="46">
        <f>ROUND(IF(F8&gt;21000,0,K8*3.25%),0)</f>
        <v>262</v>
      </c>
      <c r="V8" s="47">
        <f>SUM(T8:U8)</f>
        <v>1230</v>
      </c>
      <c r="W8" s="44">
        <f>N8+V8</f>
        <v>13327</v>
      </c>
    </row>
    <row r="9" spans="1:23">
      <c r="A9" s="16">
        <v>2</v>
      </c>
      <c r="B9" s="16" t="s">
        <v>29</v>
      </c>
      <c r="C9" s="16" t="s">
        <v>30</v>
      </c>
      <c r="D9" s="16" t="s">
        <v>31</v>
      </c>
      <c r="E9" s="17">
        <v>43617</v>
      </c>
      <c r="F9" s="18">
        <v>15200</v>
      </c>
      <c r="G9" s="18">
        <f t="shared" ref="G9:G21" si="0">F9*30%</f>
        <v>4560</v>
      </c>
      <c r="H9" s="18">
        <f t="shared" ref="H9:H22" si="1">F9*20%</f>
        <v>3040</v>
      </c>
      <c r="I9" s="29">
        <f t="shared" ref="I9:I22" si="2">SUM(F9:H9)</f>
        <v>22800</v>
      </c>
      <c r="J9" s="18">
        <v>31</v>
      </c>
      <c r="K9" s="30">
        <f t="shared" ref="K9:K22" si="3">ROUND(F9*J9/$E$3,0)</f>
        <v>15200</v>
      </c>
      <c r="L9" s="30">
        <f>ROUND(G9*J9/$E$3,0)</f>
        <v>4560</v>
      </c>
      <c r="M9" s="30">
        <f t="shared" ref="M9:M22" si="4">ROUND(H9*J9/$E$3,0)</f>
        <v>3040</v>
      </c>
      <c r="N9" s="31">
        <f t="shared" ref="N9:N22" si="5">SUM(K9:M9)</f>
        <v>22800</v>
      </c>
      <c r="O9" s="32">
        <f t="shared" ref="O9:O22" si="6">ROUND(IF(F9&gt;15000,1800,K9*12%),0)</f>
        <v>1800</v>
      </c>
      <c r="P9" s="32">
        <f t="shared" ref="P9:P22" si="7">ROUND(IF(F9&gt;21000,0,K9*0.75%),0)</f>
        <v>114</v>
      </c>
      <c r="Q9" s="32"/>
      <c r="R9" s="43">
        <f t="shared" ref="R9:R22" si="8">SUM(O9:P9)</f>
        <v>1914</v>
      </c>
      <c r="S9" s="44">
        <f>N9-R9</f>
        <v>20886</v>
      </c>
      <c r="T9" s="45">
        <f t="shared" ref="T9:T22" si="9">ROUND(IF(F9&gt;15000,1800,K9*12%),0)</f>
        <v>1800</v>
      </c>
      <c r="U9" s="46">
        <f t="shared" ref="U9:U22" si="10">ROUND(IF(F9&gt;21000,0,K9*3.25%),0)</f>
        <v>494</v>
      </c>
      <c r="V9" s="47">
        <f t="shared" ref="V9:V22" si="11">SUM(T9:U9)</f>
        <v>2294</v>
      </c>
      <c r="W9" s="44">
        <f t="shared" ref="W9:W22" si="12">N9+V9</f>
        <v>25094</v>
      </c>
    </row>
    <row r="10" spans="1:23">
      <c r="A10" s="16">
        <v>3</v>
      </c>
      <c r="B10" s="16" t="s">
        <v>32</v>
      </c>
      <c r="C10" s="16" t="s">
        <v>33</v>
      </c>
      <c r="D10" s="16" t="s">
        <v>34</v>
      </c>
      <c r="E10" s="17">
        <v>43647</v>
      </c>
      <c r="F10" s="18">
        <v>14000</v>
      </c>
      <c r="G10" s="18">
        <f t="shared" si="0"/>
        <v>4200</v>
      </c>
      <c r="H10" s="18">
        <f t="shared" si="1"/>
        <v>2800</v>
      </c>
      <c r="I10" s="29">
        <f t="shared" si="2"/>
        <v>21000</v>
      </c>
      <c r="J10" s="18">
        <v>30</v>
      </c>
      <c r="K10" s="30">
        <f t="shared" si="3"/>
        <v>13548</v>
      </c>
      <c r="L10" s="30">
        <f t="shared" ref="L9:L22" si="13">ROUND(G10*J10/$E$3,0)</f>
        <v>4065</v>
      </c>
      <c r="M10" s="30">
        <f t="shared" si="4"/>
        <v>2710</v>
      </c>
      <c r="N10" s="31">
        <f t="shared" si="5"/>
        <v>20323</v>
      </c>
      <c r="O10" s="32">
        <f t="shared" si="6"/>
        <v>1626</v>
      </c>
      <c r="P10" s="32">
        <f t="shared" si="7"/>
        <v>102</v>
      </c>
      <c r="Q10" s="32"/>
      <c r="R10" s="43">
        <f t="shared" si="8"/>
        <v>1728</v>
      </c>
      <c r="S10" s="44">
        <f t="shared" ref="S9:S22" si="14">N10-R10</f>
        <v>18595</v>
      </c>
      <c r="T10" s="45">
        <f t="shared" si="9"/>
        <v>1626</v>
      </c>
      <c r="U10" s="46">
        <f t="shared" si="10"/>
        <v>440</v>
      </c>
      <c r="V10" s="47">
        <f t="shared" si="11"/>
        <v>2066</v>
      </c>
      <c r="W10" s="44">
        <f t="shared" si="12"/>
        <v>22389</v>
      </c>
    </row>
    <row r="11" spans="1:23">
      <c r="A11" s="16">
        <v>4</v>
      </c>
      <c r="B11" s="16" t="s">
        <v>35</v>
      </c>
      <c r="C11" s="16" t="s">
        <v>36</v>
      </c>
      <c r="D11" s="16" t="s">
        <v>37</v>
      </c>
      <c r="E11" s="17">
        <v>43678</v>
      </c>
      <c r="F11" s="18">
        <v>10200</v>
      </c>
      <c r="G11" s="18">
        <f t="shared" si="0"/>
        <v>3060</v>
      </c>
      <c r="H11" s="18">
        <f t="shared" si="1"/>
        <v>2040</v>
      </c>
      <c r="I11" s="29">
        <f t="shared" si="2"/>
        <v>15300</v>
      </c>
      <c r="J11" s="18">
        <v>30</v>
      </c>
      <c r="K11" s="30">
        <f t="shared" si="3"/>
        <v>9871</v>
      </c>
      <c r="L11" s="30">
        <f t="shared" si="13"/>
        <v>2961</v>
      </c>
      <c r="M11" s="30">
        <f t="shared" si="4"/>
        <v>1974</v>
      </c>
      <c r="N11" s="31">
        <f t="shared" si="5"/>
        <v>14806</v>
      </c>
      <c r="O11" s="32">
        <f t="shared" si="6"/>
        <v>1185</v>
      </c>
      <c r="P11" s="32">
        <f t="shared" si="7"/>
        <v>74</v>
      </c>
      <c r="Q11" s="32"/>
      <c r="R11" s="43">
        <f t="shared" si="8"/>
        <v>1259</v>
      </c>
      <c r="S11" s="44">
        <f t="shared" si="14"/>
        <v>13547</v>
      </c>
      <c r="T11" s="45">
        <f t="shared" si="9"/>
        <v>1185</v>
      </c>
      <c r="U11" s="46">
        <f t="shared" si="10"/>
        <v>321</v>
      </c>
      <c r="V11" s="47">
        <f t="shared" si="11"/>
        <v>1506</v>
      </c>
      <c r="W11" s="44">
        <f t="shared" si="12"/>
        <v>16312</v>
      </c>
    </row>
    <row r="12" spans="1:23">
      <c r="A12" s="16">
        <v>5</v>
      </c>
      <c r="B12" s="16" t="s">
        <v>38</v>
      </c>
      <c r="C12" s="16" t="s">
        <v>39</v>
      </c>
      <c r="D12" s="16" t="s">
        <v>40</v>
      </c>
      <c r="E12" s="17">
        <v>43709</v>
      </c>
      <c r="F12" s="18">
        <v>14020</v>
      </c>
      <c r="G12" s="18">
        <f t="shared" si="0"/>
        <v>4206</v>
      </c>
      <c r="H12" s="18">
        <f t="shared" si="1"/>
        <v>2804</v>
      </c>
      <c r="I12" s="29">
        <f t="shared" si="2"/>
        <v>21030</v>
      </c>
      <c r="J12" s="18">
        <v>31</v>
      </c>
      <c r="K12" s="30">
        <f t="shared" si="3"/>
        <v>14020</v>
      </c>
      <c r="L12" s="30">
        <f t="shared" si="13"/>
        <v>4206</v>
      </c>
      <c r="M12" s="30">
        <f t="shared" si="4"/>
        <v>2804</v>
      </c>
      <c r="N12" s="31">
        <f t="shared" si="5"/>
        <v>21030</v>
      </c>
      <c r="O12" s="32">
        <f t="shared" si="6"/>
        <v>1682</v>
      </c>
      <c r="P12" s="32">
        <f t="shared" si="7"/>
        <v>105</v>
      </c>
      <c r="Q12" s="32"/>
      <c r="R12" s="43">
        <f t="shared" si="8"/>
        <v>1787</v>
      </c>
      <c r="S12" s="44">
        <f t="shared" si="14"/>
        <v>19243</v>
      </c>
      <c r="T12" s="45">
        <f t="shared" si="9"/>
        <v>1682</v>
      </c>
      <c r="U12" s="46">
        <f t="shared" si="10"/>
        <v>456</v>
      </c>
      <c r="V12" s="47">
        <f t="shared" si="11"/>
        <v>2138</v>
      </c>
      <c r="W12" s="44">
        <f t="shared" si="12"/>
        <v>23168</v>
      </c>
    </row>
    <row r="13" spans="1:23">
      <c r="A13" s="16">
        <v>6</v>
      </c>
      <c r="B13" s="16" t="s">
        <v>41</v>
      </c>
      <c r="C13" s="16" t="s">
        <v>42</v>
      </c>
      <c r="D13" s="16" t="s">
        <v>43</v>
      </c>
      <c r="E13" s="17">
        <v>43739</v>
      </c>
      <c r="F13" s="18">
        <v>12390</v>
      </c>
      <c r="G13" s="18">
        <f t="shared" si="0"/>
        <v>3717</v>
      </c>
      <c r="H13" s="18">
        <f t="shared" si="1"/>
        <v>2478</v>
      </c>
      <c r="I13" s="29">
        <f t="shared" si="2"/>
        <v>18585</v>
      </c>
      <c r="J13" s="18">
        <v>28</v>
      </c>
      <c r="K13" s="30">
        <f t="shared" si="3"/>
        <v>11191</v>
      </c>
      <c r="L13" s="30">
        <f t="shared" si="13"/>
        <v>3357</v>
      </c>
      <c r="M13" s="30">
        <f t="shared" si="4"/>
        <v>2238</v>
      </c>
      <c r="N13" s="31">
        <f t="shared" si="5"/>
        <v>16786</v>
      </c>
      <c r="O13" s="32">
        <f t="shared" si="6"/>
        <v>1343</v>
      </c>
      <c r="P13" s="32">
        <f t="shared" si="7"/>
        <v>84</v>
      </c>
      <c r="Q13" s="32"/>
      <c r="R13" s="43">
        <f t="shared" si="8"/>
        <v>1427</v>
      </c>
      <c r="S13" s="44">
        <f t="shared" si="14"/>
        <v>15359</v>
      </c>
      <c r="T13" s="45">
        <f t="shared" si="9"/>
        <v>1343</v>
      </c>
      <c r="U13" s="46">
        <f t="shared" si="10"/>
        <v>364</v>
      </c>
      <c r="V13" s="47">
        <f t="shared" si="11"/>
        <v>1707</v>
      </c>
      <c r="W13" s="44">
        <f t="shared" si="12"/>
        <v>18493</v>
      </c>
    </row>
    <row r="14" spans="1:23">
      <c r="A14" s="16">
        <v>7</v>
      </c>
      <c r="B14" s="16" t="s">
        <v>44</v>
      </c>
      <c r="C14" s="16" t="s">
        <v>45</v>
      </c>
      <c r="D14" s="16" t="s">
        <v>46</v>
      </c>
      <c r="E14" s="17">
        <v>43770</v>
      </c>
      <c r="F14" s="18">
        <v>13380</v>
      </c>
      <c r="G14" s="18">
        <f t="shared" si="0"/>
        <v>4014</v>
      </c>
      <c r="H14" s="18">
        <f t="shared" si="1"/>
        <v>2676</v>
      </c>
      <c r="I14" s="29">
        <f t="shared" si="2"/>
        <v>20070</v>
      </c>
      <c r="J14" s="18">
        <v>27</v>
      </c>
      <c r="K14" s="30">
        <f t="shared" si="3"/>
        <v>11654</v>
      </c>
      <c r="L14" s="30">
        <f t="shared" si="13"/>
        <v>3496</v>
      </c>
      <c r="M14" s="30">
        <f t="shared" si="4"/>
        <v>2331</v>
      </c>
      <c r="N14" s="31">
        <f t="shared" si="5"/>
        <v>17481</v>
      </c>
      <c r="O14" s="32">
        <f t="shared" si="6"/>
        <v>1398</v>
      </c>
      <c r="P14" s="32">
        <f t="shared" si="7"/>
        <v>87</v>
      </c>
      <c r="Q14" s="32"/>
      <c r="R14" s="43">
        <f t="shared" si="8"/>
        <v>1485</v>
      </c>
      <c r="S14" s="44">
        <f t="shared" si="14"/>
        <v>15996</v>
      </c>
      <c r="T14" s="45">
        <f t="shared" si="9"/>
        <v>1398</v>
      </c>
      <c r="U14" s="46">
        <f t="shared" si="10"/>
        <v>379</v>
      </c>
      <c r="V14" s="47">
        <f t="shared" si="11"/>
        <v>1777</v>
      </c>
      <c r="W14" s="44">
        <f t="shared" si="12"/>
        <v>19258</v>
      </c>
    </row>
    <row r="15" spans="1:23">
      <c r="A15" s="16">
        <v>8</v>
      </c>
      <c r="B15" s="16" t="s">
        <v>47</v>
      </c>
      <c r="C15" s="16" t="s">
        <v>48</v>
      </c>
      <c r="D15" s="16" t="s">
        <v>49</v>
      </c>
      <c r="E15" s="17">
        <v>43800</v>
      </c>
      <c r="F15" s="18">
        <v>17300</v>
      </c>
      <c r="G15" s="18">
        <f t="shared" si="0"/>
        <v>5190</v>
      </c>
      <c r="H15" s="18">
        <f t="shared" si="1"/>
        <v>3460</v>
      </c>
      <c r="I15" s="29">
        <f t="shared" si="2"/>
        <v>25950</v>
      </c>
      <c r="J15" s="18">
        <v>29</v>
      </c>
      <c r="K15" s="30">
        <f t="shared" si="3"/>
        <v>16184</v>
      </c>
      <c r="L15" s="30">
        <f t="shared" si="13"/>
        <v>4855</v>
      </c>
      <c r="M15" s="30">
        <f t="shared" si="4"/>
        <v>3237</v>
      </c>
      <c r="N15" s="31">
        <f t="shared" si="5"/>
        <v>24276</v>
      </c>
      <c r="O15" s="32">
        <f t="shared" si="6"/>
        <v>1800</v>
      </c>
      <c r="P15" s="32">
        <f t="shared" si="7"/>
        <v>121</v>
      </c>
      <c r="Q15" s="32"/>
      <c r="R15" s="43">
        <f t="shared" si="8"/>
        <v>1921</v>
      </c>
      <c r="S15" s="44">
        <f t="shared" si="14"/>
        <v>22355</v>
      </c>
      <c r="T15" s="45">
        <f t="shared" si="9"/>
        <v>1800</v>
      </c>
      <c r="U15" s="46">
        <f t="shared" si="10"/>
        <v>526</v>
      </c>
      <c r="V15" s="47">
        <f t="shared" si="11"/>
        <v>2326</v>
      </c>
      <c r="W15" s="44">
        <f t="shared" si="12"/>
        <v>26602</v>
      </c>
    </row>
    <row r="16" spans="1:23">
      <c r="A16" s="16">
        <v>9</v>
      </c>
      <c r="B16" s="16" t="s">
        <v>50</v>
      </c>
      <c r="C16" s="16" t="s">
        <v>51</v>
      </c>
      <c r="D16" s="16" t="s">
        <v>52</v>
      </c>
      <c r="E16" s="17">
        <v>43831</v>
      </c>
      <c r="F16" s="18">
        <v>15100</v>
      </c>
      <c r="G16" s="18">
        <f t="shared" si="0"/>
        <v>4530</v>
      </c>
      <c r="H16" s="18">
        <f t="shared" si="1"/>
        <v>3020</v>
      </c>
      <c r="I16" s="29">
        <f t="shared" si="2"/>
        <v>22650</v>
      </c>
      <c r="J16" s="18">
        <v>27</v>
      </c>
      <c r="K16" s="30">
        <f t="shared" si="3"/>
        <v>13152</v>
      </c>
      <c r="L16" s="30">
        <f t="shared" si="13"/>
        <v>3945</v>
      </c>
      <c r="M16" s="30">
        <f t="shared" si="4"/>
        <v>2630</v>
      </c>
      <c r="N16" s="31">
        <f t="shared" si="5"/>
        <v>19727</v>
      </c>
      <c r="O16" s="32">
        <f t="shared" si="6"/>
        <v>1800</v>
      </c>
      <c r="P16" s="32">
        <f t="shared" si="7"/>
        <v>99</v>
      </c>
      <c r="Q16" s="32"/>
      <c r="R16" s="43">
        <f t="shared" si="8"/>
        <v>1899</v>
      </c>
      <c r="S16" s="44">
        <f t="shared" si="14"/>
        <v>17828</v>
      </c>
      <c r="T16" s="45">
        <f t="shared" si="9"/>
        <v>1800</v>
      </c>
      <c r="U16" s="46">
        <f t="shared" si="10"/>
        <v>427</v>
      </c>
      <c r="V16" s="47">
        <f t="shared" si="11"/>
        <v>2227</v>
      </c>
      <c r="W16" s="44">
        <f t="shared" si="12"/>
        <v>21954</v>
      </c>
    </row>
    <row r="17" spans="1:23">
      <c r="A17" s="16">
        <v>10</v>
      </c>
      <c r="B17" s="16" t="s">
        <v>53</v>
      </c>
      <c r="C17" s="16" t="s">
        <v>54</v>
      </c>
      <c r="D17" s="16" t="s">
        <v>55</v>
      </c>
      <c r="E17" s="17">
        <v>43862</v>
      </c>
      <c r="F17" s="18">
        <v>10500</v>
      </c>
      <c r="G17" s="18">
        <f t="shared" si="0"/>
        <v>3150</v>
      </c>
      <c r="H17" s="18">
        <f t="shared" si="1"/>
        <v>2100</v>
      </c>
      <c r="I17" s="29">
        <f t="shared" si="2"/>
        <v>15750</v>
      </c>
      <c r="J17" s="18">
        <v>30</v>
      </c>
      <c r="K17" s="30">
        <f t="shared" si="3"/>
        <v>10161</v>
      </c>
      <c r="L17" s="30">
        <f t="shared" si="13"/>
        <v>3048</v>
      </c>
      <c r="M17" s="30">
        <f t="shared" si="4"/>
        <v>2032</v>
      </c>
      <c r="N17" s="31">
        <f t="shared" si="5"/>
        <v>15241</v>
      </c>
      <c r="O17" s="32">
        <f t="shared" si="6"/>
        <v>1219</v>
      </c>
      <c r="P17" s="32">
        <f t="shared" si="7"/>
        <v>76</v>
      </c>
      <c r="Q17" s="32"/>
      <c r="R17" s="43">
        <f t="shared" si="8"/>
        <v>1295</v>
      </c>
      <c r="S17" s="44">
        <f t="shared" si="14"/>
        <v>13946</v>
      </c>
      <c r="T17" s="45">
        <f t="shared" si="9"/>
        <v>1219</v>
      </c>
      <c r="U17" s="46">
        <f t="shared" si="10"/>
        <v>330</v>
      </c>
      <c r="V17" s="47">
        <f t="shared" si="11"/>
        <v>1549</v>
      </c>
      <c r="W17" s="44">
        <f t="shared" si="12"/>
        <v>16790</v>
      </c>
    </row>
    <row r="18" spans="1:23">
      <c r="A18" s="16">
        <v>11</v>
      </c>
      <c r="B18" s="16" t="s">
        <v>56</v>
      </c>
      <c r="C18" s="16" t="s">
        <v>57</v>
      </c>
      <c r="D18" s="16" t="s">
        <v>58</v>
      </c>
      <c r="E18" s="17">
        <v>43891</v>
      </c>
      <c r="F18" s="18">
        <v>11620</v>
      </c>
      <c r="G18" s="18">
        <f t="shared" si="0"/>
        <v>3486</v>
      </c>
      <c r="H18" s="18">
        <f t="shared" si="1"/>
        <v>2324</v>
      </c>
      <c r="I18" s="29">
        <f t="shared" si="2"/>
        <v>17430</v>
      </c>
      <c r="J18" s="18">
        <v>31</v>
      </c>
      <c r="K18" s="30">
        <f t="shared" si="3"/>
        <v>11620</v>
      </c>
      <c r="L18" s="30">
        <f t="shared" si="13"/>
        <v>3486</v>
      </c>
      <c r="M18" s="30">
        <f t="shared" si="4"/>
        <v>2324</v>
      </c>
      <c r="N18" s="31">
        <f t="shared" si="5"/>
        <v>17430</v>
      </c>
      <c r="O18" s="32">
        <f t="shared" si="6"/>
        <v>1394</v>
      </c>
      <c r="P18" s="32">
        <f t="shared" si="7"/>
        <v>87</v>
      </c>
      <c r="Q18" s="32"/>
      <c r="R18" s="43">
        <f t="shared" si="8"/>
        <v>1481</v>
      </c>
      <c r="S18" s="44">
        <f t="shared" si="14"/>
        <v>15949</v>
      </c>
      <c r="T18" s="45">
        <f t="shared" si="9"/>
        <v>1394</v>
      </c>
      <c r="U18" s="46">
        <f t="shared" si="10"/>
        <v>378</v>
      </c>
      <c r="V18" s="47">
        <f t="shared" si="11"/>
        <v>1772</v>
      </c>
      <c r="W18" s="44">
        <f t="shared" si="12"/>
        <v>19202</v>
      </c>
    </row>
    <row r="19" spans="1:23">
      <c r="A19" s="16">
        <v>12</v>
      </c>
      <c r="B19" s="16" t="s">
        <v>59</v>
      </c>
      <c r="C19" s="16" t="s">
        <v>60</v>
      </c>
      <c r="D19" s="16" t="s">
        <v>61</v>
      </c>
      <c r="E19" s="17">
        <v>43922</v>
      </c>
      <c r="F19" s="18">
        <v>16300</v>
      </c>
      <c r="G19" s="18">
        <f t="shared" si="0"/>
        <v>4890</v>
      </c>
      <c r="H19" s="18">
        <f t="shared" si="1"/>
        <v>3260</v>
      </c>
      <c r="I19" s="29">
        <f t="shared" si="2"/>
        <v>24450</v>
      </c>
      <c r="J19" s="18">
        <v>31</v>
      </c>
      <c r="K19" s="30">
        <f t="shared" si="3"/>
        <v>16300</v>
      </c>
      <c r="L19" s="30">
        <f t="shared" si="13"/>
        <v>4890</v>
      </c>
      <c r="M19" s="30">
        <f t="shared" si="4"/>
        <v>3260</v>
      </c>
      <c r="N19" s="31">
        <f t="shared" si="5"/>
        <v>24450</v>
      </c>
      <c r="O19" s="32">
        <f t="shared" si="6"/>
        <v>1800</v>
      </c>
      <c r="P19" s="32">
        <f t="shared" si="7"/>
        <v>122</v>
      </c>
      <c r="Q19" s="32"/>
      <c r="R19" s="43">
        <f t="shared" si="8"/>
        <v>1922</v>
      </c>
      <c r="S19" s="44">
        <f t="shared" si="14"/>
        <v>22528</v>
      </c>
      <c r="T19" s="45">
        <f t="shared" si="9"/>
        <v>1800</v>
      </c>
      <c r="U19" s="46">
        <f t="shared" si="10"/>
        <v>530</v>
      </c>
      <c r="V19" s="47">
        <f t="shared" si="11"/>
        <v>2330</v>
      </c>
      <c r="W19" s="44">
        <f t="shared" si="12"/>
        <v>26780</v>
      </c>
    </row>
    <row r="20" spans="1:23">
      <c r="A20" s="16">
        <v>13</v>
      </c>
      <c r="B20" s="16" t="s">
        <v>62</v>
      </c>
      <c r="C20" s="16" t="s">
        <v>63</v>
      </c>
      <c r="D20" s="16" t="s">
        <v>64</v>
      </c>
      <c r="E20" s="17">
        <v>43952</v>
      </c>
      <c r="F20" s="18">
        <v>18000</v>
      </c>
      <c r="G20" s="18">
        <f t="shared" si="0"/>
        <v>5400</v>
      </c>
      <c r="H20" s="18">
        <f t="shared" si="1"/>
        <v>3600</v>
      </c>
      <c r="I20" s="29">
        <f t="shared" si="2"/>
        <v>27000</v>
      </c>
      <c r="J20" s="18">
        <v>31</v>
      </c>
      <c r="K20" s="30">
        <f t="shared" si="3"/>
        <v>18000</v>
      </c>
      <c r="L20" s="30">
        <f t="shared" si="13"/>
        <v>5400</v>
      </c>
      <c r="M20" s="30">
        <f t="shared" si="4"/>
        <v>3600</v>
      </c>
      <c r="N20" s="31">
        <f t="shared" si="5"/>
        <v>27000</v>
      </c>
      <c r="O20" s="32">
        <f t="shared" si="6"/>
        <v>1800</v>
      </c>
      <c r="P20" s="32">
        <f t="shared" si="7"/>
        <v>135</v>
      </c>
      <c r="Q20" s="32"/>
      <c r="R20" s="43">
        <f t="shared" si="8"/>
        <v>1935</v>
      </c>
      <c r="S20" s="44">
        <f t="shared" si="14"/>
        <v>25065</v>
      </c>
      <c r="T20" s="45">
        <f t="shared" si="9"/>
        <v>1800</v>
      </c>
      <c r="U20" s="46">
        <f t="shared" si="10"/>
        <v>585</v>
      </c>
      <c r="V20" s="47">
        <f t="shared" si="11"/>
        <v>2385</v>
      </c>
      <c r="W20" s="44">
        <f t="shared" si="12"/>
        <v>29385</v>
      </c>
    </row>
    <row r="21" spans="1:23">
      <c r="A21" s="16">
        <v>14</v>
      </c>
      <c r="B21" s="16" t="s">
        <v>65</v>
      </c>
      <c r="C21" s="16" t="s">
        <v>66</v>
      </c>
      <c r="D21" s="16" t="s">
        <v>67</v>
      </c>
      <c r="E21" s="17">
        <v>43983</v>
      </c>
      <c r="F21" s="18">
        <v>21000</v>
      </c>
      <c r="G21" s="18">
        <f t="shared" si="0"/>
        <v>6300</v>
      </c>
      <c r="H21" s="18">
        <f t="shared" si="1"/>
        <v>4200</v>
      </c>
      <c r="I21" s="29">
        <f t="shared" si="2"/>
        <v>31500</v>
      </c>
      <c r="J21" s="18">
        <v>31</v>
      </c>
      <c r="K21" s="30">
        <f t="shared" si="3"/>
        <v>21000</v>
      </c>
      <c r="L21" s="30">
        <f t="shared" si="13"/>
        <v>6300</v>
      </c>
      <c r="M21" s="30">
        <f t="shared" si="4"/>
        <v>4200</v>
      </c>
      <c r="N21" s="31">
        <f t="shared" si="5"/>
        <v>31500</v>
      </c>
      <c r="O21" s="32">
        <f t="shared" si="6"/>
        <v>1800</v>
      </c>
      <c r="P21" s="32">
        <f t="shared" si="7"/>
        <v>158</v>
      </c>
      <c r="Q21" s="32"/>
      <c r="R21" s="43">
        <f t="shared" si="8"/>
        <v>1958</v>
      </c>
      <c r="S21" s="44">
        <f t="shared" si="14"/>
        <v>29542</v>
      </c>
      <c r="T21" s="45">
        <f t="shared" si="9"/>
        <v>1800</v>
      </c>
      <c r="U21" s="46">
        <f t="shared" si="10"/>
        <v>683</v>
      </c>
      <c r="V21" s="47">
        <f t="shared" si="11"/>
        <v>2483</v>
      </c>
      <c r="W21" s="44">
        <f t="shared" si="12"/>
        <v>33983</v>
      </c>
    </row>
    <row r="22" spans="1:23">
      <c r="A22" s="16">
        <v>15</v>
      </c>
      <c r="B22" s="16" t="s">
        <v>68</v>
      </c>
      <c r="C22" s="16" t="s">
        <v>69</v>
      </c>
      <c r="D22" s="16" t="s">
        <v>70</v>
      </c>
      <c r="E22" s="17">
        <v>44013</v>
      </c>
      <c r="F22" s="18">
        <v>22100</v>
      </c>
      <c r="G22" s="18">
        <f>F22*30%</f>
        <v>6630</v>
      </c>
      <c r="H22" s="18">
        <f t="shared" si="1"/>
        <v>4420</v>
      </c>
      <c r="I22" s="29">
        <f t="shared" si="2"/>
        <v>33150</v>
      </c>
      <c r="J22" s="18">
        <v>31</v>
      </c>
      <c r="K22" s="30">
        <f t="shared" si="3"/>
        <v>22100</v>
      </c>
      <c r="L22" s="30">
        <f t="shared" si="13"/>
        <v>6630</v>
      </c>
      <c r="M22" s="30">
        <f t="shared" si="4"/>
        <v>4420</v>
      </c>
      <c r="N22" s="31">
        <f t="shared" si="5"/>
        <v>33150</v>
      </c>
      <c r="O22" s="32">
        <f t="shared" si="6"/>
        <v>1800</v>
      </c>
      <c r="P22" s="32">
        <f t="shared" si="7"/>
        <v>0</v>
      </c>
      <c r="Q22" s="32"/>
      <c r="R22" s="43">
        <f t="shared" si="8"/>
        <v>1800</v>
      </c>
      <c r="S22" s="44">
        <f t="shared" si="14"/>
        <v>31350</v>
      </c>
      <c r="T22" s="45">
        <f t="shared" si="9"/>
        <v>1800</v>
      </c>
      <c r="U22" s="46">
        <f t="shared" si="10"/>
        <v>0</v>
      </c>
      <c r="V22" s="47">
        <f t="shared" si="11"/>
        <v>1800</v>
      </c>
      <c r="W22" s="44">
        <f t="shared" si="12"/>
        <v>34950</v>
      </c>
    </row>
    <row r="23" spans="1:23">
      <c r="A23" s="19"/>
      <c r="B23" s="19"/>
      <c r="C23" s="19"/>
      <c r="D23" s="19"/>
      <c r="E23" s="19"/>
      <c r="F23" s="20">
        <f>SUM(F8:F22)</f>
        <v>221110</v>
      </c>
      <c r="G23" s="20">
        <f>SUM(G8:G22)</f>
        <v>66333</v>
      </c>
      <c r="H23" s="20">
        <f t="shared" ref="H23:N23" si="15">SUM(H8:H22)</f>
        <v>44222</v>
      </c>
      <c r="I23" s="20">
        <f t="shared" si="15"/>
        <v>331665</v>
      </c>
      <c r="J23" s="20">
        <f t="shared" si="15"/>
        <v>443</v>
      </c>
      <c r="K23" s="20">
        <f t="shared" si="15"/>
        <v>212066</v>
      </c>
      <c r="L23" s="20">
        <f t="shared" si="15"/>
        <v>63618</v>
      </c>
      <c r="M23" s="20">
        <f t="shared" si="15"/>
        <v>42413</v>
      </c>
      <c r="N23" s="33">
        <f t="shared" si="15"/>
        <v>318097</v>
      </c>
      <c r="O23" s="20">
        <f t="shared" ref="O23:W23" si="16">SUM(O8:O22)</f>
        <v>23415</v>
      </c>
      <c r="P23" s="20">
        <f t="shared" si="16"/>
        <v>1424</v>
      </c>
      <c r="Q23" s="20">
        <f t="shared" si="16"/>
        <v>0</v>
      </c>
      <c r="R23" s="20">
        <f t="shared" si="16"/>
        <v>24839</v>
      </c>
      <c r="S23" s="33">
        <f t="shared" si="16"/>
        <v>293258</v>
      </c>
      <c r="T23" s="20">
        <f t="shared" si="16"/>
        <v>23415</v>
      </c>
      <c r="U23" s="20">
        <f t="shared" si="16"/>
        <v>6175</v>
      </c>
      <c r="V23" s="20">
        <f t="shared" si="16"/>
        <v>29590</v>
      </c>
      <c r="W23" s="33">
        <f t="shared" si="16"/>
        <v>347687</v>
      </c>
    </row>
  </sheetData>
  <mergeCells count="9">
    <mergeCell ref="A1:W1"/>
    <mergeCell ref="A6:E6"/>
    <mergeCell ref="F6:J6"/>
    <mergeCell ref="K6:M6"/>
    <mergeCell ref="O6:R6"/>
    <mergeCell ref="T6:V6"/>
    <mergeCell ref="N6:N7"/>
    <mergeCell ref="S6:S7"/>
    <mergeCell ref="W6:W7"/>
  </mergeCells>
  <printOptions horizontalCentered="1" verticalCentered="1"/>
  <pageMargins left="0.751388888888889" right="0.751388888888889" top="4.73958333333333" bottom="4.73958333333333" header="0.5" footer="0.5"/>
  <pageSetup paperSize="1" scale="27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Mohanta</dc:creator>
  <cp:lastModifiedBy>sagar mohanta</cp:lastModifiedBy>
  <dcterms:created xsi:type="dcterms:W3CDTF">2025-04-18T07:46:58Z</dcterms:created>
  <dcterms:modified xsi:type="dcterms:W3CDTF">2025-04-18T12:10:51Z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846D86CFBC0E478A83BFC3A9E6D7E053_11</vt:lpwstr>
  </property>
  <property fmtid="{D5CDD505-2E9C-101B-9397-08002B2CF9AE}" pid="3" name="KSOProductBuildVer">
    <vt:lpwstr>1033-12.2.0.20795</vt:lpwstr>
  </property>
</Properties>
</file>