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8" windowWidth="14808" windowHeight="8016"/>
  </bookViews>
  <sheets>
    <sheet name="Формула" sheetId="1" r:id="rId1"/>
    <sheet name="Прайс-лист" sheetId="3" r:id="rId2"/>
    <sheet name="Стипендия" sheetId="4" r:id="rId3"/>
    <sheet name="Горные пики" sheetId="5" r:id="rId4"/>
    <sheet name="Чемпионат России по футболу" sheetId="6" r:id="rId5"/>
  </sheets>
  <definedNames>
    <definedName name="_xlnm._FilterDatabase" localSheetId="3" hidden="1">'Горные пики'!$A$1:$H$17</definedName>
  </definedNames>
  <calcPr calcId="152511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J11" i="4" l="1"/>
  <c r="J12" i="4"/>
  <c r="J13" i="4"/>
  <c r="J14" i="4"/>
  <c r="J10" i="4"/>
  <c r="I15" i="6"/>
  <c r="I2" i="6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6" i="6"/>
  <c r="I17" i="6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3" i="6"/>
  <c r="A2" i="6"/>
  <c r="G13" i="4"/>
  <c r="F11" i="4"/>
  <c r="F12" i="4"/>
  <c r="F13" i="4"/>
  <c r="F14" i="4"/>
  <c r="H14" i="4" s="1"/>
  <c r="F10" i="4"/>
  <c r="H10" i="4" s="1"/>
  <c r="H12" i="4" l="1"/>
  <c r="H11" i="4"/>
  <c r="G12" i="4"/>
  <c r="G10" i="4"/>
  <c r="G11" i="4"/>
  <c r="H13" i="4"/>
  <c r="G14" i="4"/>
  <c r="F31" i="3"/>
  <c r="F32" i="3"/>
  <c r="F33" i="3"/>
  <c r="F34" i="3"/>
  <c r="F35" i="3"/>
  <c r="F36" i="3"/>
  <c r="F30" i="3"/>
  <c r="F26" i="3"/>
  <c r="F27" i="3"/>
  <c r="F28" i="3"/>
  <c r="F25" i="3"/>
  <c r="F23" i="3"/>
  <c r="F22" i="3"/>
  <c r="F21" i="3"/>
  <c r="F17" i="3"/>
  <c r="F18" i="3"/>
  <c r="F19" i="3"/>
  <c r="F16" i="3"/>
  <c r="G16" i="4" l="1"/>
  <c r="G15" i="4"/>
  <c r="C33" i="1"/>
  <c r="B33" i="1"/>
  <c r="C32" i="1"/>
  <c r="C31" i="1"/>
  <c r="B32" i="1"/>
  <c r="B3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1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C3" i="1"/>
  <c r="C2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1" i="1"/>
  <c r="A8" i="1"/>
</calcChain>
</file>

<file path=xl/sharedStrings.xml><?xml version="1.0" encoding="utf-8"?>
<sst xmlns="http://schemas.openxmlformats.org/spreadsheetml/2006/main" count="217" uniqueCount="179">
  <si>
    <t>Минимальное значение аргумента:</t>
  </si>
  <si>
    <t>Максимальное значение аргумента:</t>
  </si>
  <si>
    <t>Шаг изменения аргумента:</t>
  </si>
  <si>
    <t>Искомое значение:</t>
  </si>
  <si>
    <t>Расчёт выражения на заданном интревале</t>
  </si>
  <si>
    <t>Аргумент X</t>
  </si>
  <si>
    <t>Значение выражения</t>
  </si>
  <si>
    <t>Максимальное значение выражения</t>
  </si>
  <si>
    <t>Минимальное значение выражения</t>
  </si>
  <si>
    <t>Количество искомых значений</t>
  </si>
  <si>
    <t>При А=8</t>
  </si>
  <si>
    <t>При А=5</t>
  </si>
  <si>
    <t>Код</t>
  </si>
  <si>
    <t>Форма ОКУД</t>
  </si>
  <si>
    <t>ОКПО</t>
  </si>
  <si>
    <t>Вид деятельности по ОКПД</t>
  </si>
  <si>
    <t>исполнитель, адрес, номер телефона, банковские реквизиты</t>
  </si>
  <si>
    <t>ООО "ВолгоСтройКомпани", т/ф 8482-755127,</t>
  </si>
  <si>
    <t>г.Тольятти, пр.Березовый, д.1</t>
  </si>
  <si>
    <t>ПРАЙС-ЛИСТ на услуги и материалы</t>
  </si>
  <si>
    <t>Основание:</t>
  </si>
  <si>
    <t>Приказ №254 от 01.02.2001</t>
  </si>
  <si>
    <t>договор, приказ</t>
  </si>
  <si>
    <t>Артикул</t>
  </si>
  <si>
    <t>Наименование работ (материалов)</t>
  </si>
  <si>
    <t>Ед. изм.</t>
  </si>
  <si>
    <t>Стоимость 1 ед., руб</t>
  </si>
  <si>
    <t>Миним. Объём</t>
  </si>
  <si>
    <t>Стоимость, руб</t>
  </si>
  <si>
    <t>Работы</t>
  </si>
  <si>
    <t>Земляные</t>
  </si>
  <si>
    <t>0001</t>
  </si>
  <si>
    <t>0002</t>
  </si>
  <si>
    <t>0003</t>
  </si>
  <si>
    <t>0004</t>
  </si>
  <si>
    <t>Расчистка территории</t>
  </si>
  <si>
    <t>Рытье котлованов</t>
  </si>
  <si>
    <t>Выкопка траншей Ш50, Г50</t>
  </si>
  <si>
    <t>Вывоз мусора</t>
  </si>
  <si>
    <t>м2</t>
  </si>
  <si>
    <t>м3</t>
  </si>
  <si>
    <t>тонна</t>
  </si>
  <si>
    <t>пог</t>
  </si>
  <si>
    <t>Подготовительные</t>
  </si>
  <si>
    <t>Создание щебеночно-набивной подушки</t>
  </si>
  <si>
    <t>0010</t>
  </si>
  <si>
    <t>0011</t>
  </si>
  <si>
    <t>0012</t>
  </si>
  <si>
    <t>Создание бетонного основания</t>
  </si>
  <si>
    <t>Формирование фундамента</t>
  </si>
  <si>
    <t>Основные</t>
  </si>
  <si>
    <t>0020</t>
  </si>
  <si>
    <t>0021</t>
  </si>
  <si>
    <t>0022</t>
  </si>
  <si>
    <t>0023</t>
  </si>
  <si>
    <t>Укладка тротуарной плитки</t>
  </si>
  <si>
    <t>Установка бордюров</t>
  </si>
  <si>
    <t>Создание перекрытий</t>
  </si>
  <si>
    <t>Кладка кирпича</t>
  </si>
  <si>
    <t>шт</t>
  </si>
  <si>
    <t>Материалы</t>
  </si>
  <si>
    <t>Бетон</t>
  </si>
  <si>
    <t>Песок</t>
  </si>
  <si>
    <t>Цемент</t>
  </si>
  <si>
    <t>Щебень</t>
  </si>
  <si>
    <t>Плитка тротуарная</t>
  </si>
  <si>
    <t>Бордюр декоративной</t>
  </si>
  <si>
    <t>Кирпич силикатный</t>
  </si>
  <si>
    <t>мешок</t>
  </si>
  <si>
    <t>Утверждаю:</t>
  </si>
  <si>
    <t>дата, подпись, расшифровка</t>
  </si>
  <si>
    <t>М.П.</t>
  </si>
  <si>
    <t>Ср. балл</t>
  </si>
  <si>
    <t>Стипендия</t>
  </si>
  <si>
    <t>равно</t>
  </si>
  <si>
    <t>больше или равно</t>
  </si>
  <si>
    <t>менее</t>
  </si>
  <si>
    <t>Начисление стипендии по результататам сессии</t>
  </si>
  <si>
    <t>ФИО студента</t>
  </si>
  <si>
    <t>Симонов О.О.</t>
  </si>
  <si>
    <t>Воронцов А.В.</t>
  </si>
  <si>
    <t>Круглова В.О.</t>
  </si>
  <si>
    <t>Рощина С.С.</t>
  </si>
  <si>
    <t>Пузырь Л.Д.</t>
  </si>
  <si>
    <t>Оценки по экзаменам</t>
  </si>
  <si>
    <t>Высшая математика</t>
  </si>
  <si>
    <t>Физика</t>
  </si>
  <si>
    <t>Химия</t>
  </si>
  <si>
    <t>Философия</t>
  </si>
  <si>
    <t>Средний балл</t>
  </si>
  <si>
    <t>Количество стипендиантов:</t>
  </si>
  <si>
    <t>Количество повышенных стипендий:</t>
  </si>
  <si>
    <t>Номер</t>
  </si>
  <si>
    <t>Часть света</t>
  </si>
  <si>
    <t>Страна</t>
  </si>
  <si>
    <t>Название</t>
  </si>
  <si>
    <t>Диапазон высоты</t>
  </si>
  <si>
    <t>Высота</t>
  </si>
  <si>
    <t>Первый восходитель</t>
  </si>
  <si>
    <t>Год первого восхождения</t>
  </si>
  <si>
    <t>Место</t>
  </si>
  <si>
    <t>Клуб</t>
  </si>
  <si>
    <t>Игр</t>
  </si>
  <si>
    <t>Выигрыш</t>
  </si>
  <si>
    <t>Ничья</t>
  </si>
  <si>
    <t>Поражение</t>
  </si>
  <si>
    <t>Забитые мячи</t>
  </si>
  <si>
    <t>Пропущенные мячи</t>
  </si>
  <si>
    <t>Разница</t>
  </si>
  <si>
    <t>Очки</t>
  </si>
  <si>
    <t>Рубин</t>
  </si>
  <si>
    <t>Спартак</t>
  </si>
  <si>
    <t>Зенит</t>
  </si>
  <si>
    <t>Локомотив</t>
  </si>
  <si>
    <t>ЦСКА</t>
  </si>
  <si>
    <t>Москва</t>
  </si>
  <si>
    <t>Сатурн</t>
  </si>
  <si>
    <t>Динамо</t>
  </si>
  <si>
    <t>Томь</t>
  </si>
  <si>
    <t>Крылья Советов</t>
  </si>
  <si>
    <t>Спартак-Нальчик</t>
  </si>
  <si>
    <t>Терек</t>
  </si>
  <si>
    <t>Амкар</t>
  </si>
  <si>
    <t>Ростов</t>
  </si>
  <si>
    <t>Кубань</t>
  </si>
  <si>
    <t>Химки</t>
  </si>
  <si>
    <t>Место в рейтинге</t>
  </si>
  <si>
    <t>Год окончания обучения</t>
  </si>
  <si>
    <t>Дата поступления в вуз</t>
  </si>
  <si>
    <t>Азия</t>
  </si>
  <si>
    <t>Джомолунгма</t>
  </si>
  <si>
    <t>Чогори</t>
  </si>
  <si>
    <t>Канченджанга</t>
  </si>
  <si>
    <t>Лхоцзе</t>
  </si>
  <si>
    <t>Макалу</t>
  </si>
  <si>
    <t>Чо-Ойю</t>
  </si>
  <si>
    <t>Дхаулагири</t>
  </si>
  <si>
    <t>Манаслу</t>
  </si>
  <si>
    <t>Аннапурна I</t>
  </si>
  <si>
    <t>Гашербрум I</t>
  </si>
  <si>
    <t>Броуд-Пик</t>
  </si>
  <si>
    <t>Гашербрум II</t>
  </si>
  <si>
    <t>Шишабангма</t>
  </si>
  <si>
    <t>Гьячунг-Канг</t>
  </si>
  <si>
    <t>Непал</t>
  </si>
  <si>
    <t>Пакистан</t>
  </si>
  <si>
    <t>Индия</t>
  </si>
  <si>
    <t>КНР</t>
  </si>
  <si>
    <t>Нангапарбат</t>
  </si>
  <si>
    <t>8001 метр - (восьмитысячники)</t>
  </si>
  <si>
    <t>8002 метр - (восьмитысячники)</t>
  </si>
  <si>
    <t>8003 метр - (восьмитысячники)</t>
  </si>
  <si>
    <t>8004 метр - (восьмитысячники)</t>
  </si>
  <si>
    <t>8005 метр - (восьмитысячники)</t>
  </si>
  <si>
    <t>8006 метр - (восьмитысячники)</t>
  </si>
  <si>
    <t>8007 метр - (восьмитысячники)</t>
  </si>
  <si>
    <t>8008 метр - (восьмитысячники)</t>
  </si>
  <si>
    <t>8009 метр - (восьмитысячники)</t>
  </si>
  <si>
    <t>8010 метр - (восьмитысячники)</t>
  </si>
  <si>
    <t>8011 метр - (восьмитысячники)</t>
  </si>
  <si>
    <t>8012 метр - (восьмитысячники)</t>
  </si>
  <si>
    <t>8013 метр - (восьмитысячники)</t>
  </si>
  <si>
    <t>8014 метр - (восьмитысячники)</t>
  </si>
  <si>
    <t>7001-8000 метров (семитысячники)</t>
  </si>
  <si>
    <t>Ж. Кузи и Л. Террай</t>
  </si>
  <si>
    <t>Т. Норгей и Э. Хиллари</t>
  </si>
  <si>
    <t>Л. Лачеделли и А. Компаньони</t>
  </si>
  <si>
    <t>Д. Бэнд и Д. Браун</t>
  </si>
  <si>
    <t>Э. Райсс и Ф. Лухзингер</t>
  </si>
  <si>
    <t>Й. Йёхлер, Х. Тихи, П. Дава Лама</t>
  </si>
  <si>
    <t>Димбергер, Динер, Шелберт, Форер, Наванг, Ньима</t>
  </si>
  <si>
    <t>Т. Иманиси и Г. Норбу</t>
  </si>
  <si>
    <t>Г. Буль</t>
  </si>
  <si>
    <t>М. Эрцог и Л. Лашеналь</t>
  </si>
  <si>
    <t>П. Шеннинг и Э. Кауфман</t>
  </si>
  <si>
    <t>Ф. Винтерштеллер, М. Шмук, К. Димберг, Г. Буль</t>
  </si>
  <si>
    <t>Ф. Моравек, Г. Вилленпарт, З. Ларх</t>
  </si>
  <si>
    <t>С. Цзин</t>
  </si>
  <si>
    <t>Ю. Като, К. Сакайдзава, П. Путар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</si>
</sst>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/>
      <top style="double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 style="slantDashDot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 style="slantDashDot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slantDashDot">
        <color indexed="64"/>
      </right>
      <top/>
      <bottom style="mediumDashed">
        <color indexed="64"/>
      </bottom>
      <diagonal/>
    </border>
    <border>
      <left/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slantDashDot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3" fillId="0" borderId="0" xfId="0" applyFont="1" applyAlignment="1">
      <alignment horizontal="right"/>
    </xf>
    <xf numFmtId="0" fontId="4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0" xfId="0" applyAlignment="1">
      <alignment wrapText="1"/>
    </xf>
    <xf numFmtId="0" fontId="4" fillId="0" borderId="2" xfId="0" applyFont="1" applyBorder="1" applyAlignment="1">
      <alignment horizontal="right" wrapText="1"/>
    </xf>
    <xf numFmtId="0" fontId="0" fillId="0" borderId="12" xfId="0" applyBorder="1"/>
    <xf numFmtId="0" fontId="0" fillId="0" borderId="0" xfId="0" applyBorder="1"/>
    <xf numFmtId="0" fontId="0" fillId="0" borderId="1" xfId="0" applyBorder="1"/>
    <xf numFmtId="0" fontId="0" fillId="0" borderId="17" xfId="0" applyBorder="1"/>
    <xf numFmtId="0" fontId="4" fillId="0" borderId="13" xfId="0" applyFont="1" applyBorder="1" applyAlignment="1">
      <alignment horizontal="right" wrapText="1"/>
    </xf>
    <xf numFmtId="0" fontId="4" fillId="0" borderId="16" xfId="0" applyFont="1" applyBorder="1" applyAlignment="1">
      <alignment horizontal="right" wrapText="1"/>
    </xf>
    <xf numFmtId="0" fontId="4" fillId="0" borderId="6" xfId="0" quotePrefix="1" applyFont="1" applyBorder="1" applyAlignment="1">
      <alignment horizontal="center"/>
    </xf>
    <xf numFmtId="0" fontId="5" fillId="0" borderId="0" xfId="0" applyFont="1"/>
    <xf numFmtId="164" fontId="0" fillId="0" borderId="8" xfId="0" applyNumberFormat="1" applyBorder="1"/>
    <xf numFmtId="164" fontId="0" fillId="0" borderId="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8" fillId="0" borderId="20" xfId="0" applyFont="1" applyBorder="1" applyAlignment="1">
      <alignment horizontal="center" vertical="top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/>
    <xf numFmtId="0" fontId="0" fillId="0" borderId="33" xfId="0" applyBorder="1" applyAlignment="1">
      <alignment vertical="center"/>
    </xf>
    <xf numFmtId="49" fontId="0" fillId="0" borderId="34" xfId="0" applyNumberFormat="1" applyBorder="1" applyAlignment="1">
      <alignment horizontal="right"/>
    </xf>
    <xf numFmtId="0" fontId="0" fillId="0" borderId="34" xfId="0" applyBorder="1"/>
    <xf numFmtId="0" fontId="0" fillId="0" borderId="36" xfId="0" applyBorder="1"/>
    <xf numFmtId="0" fontId="0" fillId="0" borderId="27" xfId="0" applyBorder="1"/>
    <xf numFmtId="0" fontId="0" fillId="0" borderId="38" xfId="0" applyBorder="1"/>
    <xf numFmtId="2" fontId="0" fillId="0" borderId="38" xfId="0" applyNumberFormat="1" applyBorder="1"/>
    <xf numFmtId="2" fontId="0" fillId="0" borderId="27" xfId="0" applyNumberFormat="1" applyBorder="1"/>
    <xf numFmtId="49" fontId="0" fillId="0" borderId="36" xfId="0" applyNumberFormat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0" fillId="0" borderId="26" xfId="0" applyBorder="1"/>
    <xf numFmtId="0" fontId="0" fillId="0" borderId="42" xfId="0" applyBorder="1"/>
    <xf numFmtId="0" fontId="0" fillId="0" borderId="44" xfId="0" applyBorder="1"/>
    <xf numFmtId="2" fontId="0" fillId="0" borderId="36" xfId="0" applyNumberFormat="1" applyBorder="1"/>
    <xf numFmtId="2" fontId="0" fillId="0" borderId="44" xfId="0" applyNumberFormat="1" applyBorder="1"/>
    <xf numFmtId="0" fontId="0" fillId="0" borderId="43" xfId="0" applyBorder="1"/>
    <xf numFmtId="0" fontId="0" fillId="0" borderId="38" xfId="0" applyBorder="1" applyAlignment="1">
      <alignment wrapText="1"/>
    </xf>
    <xf numFmtId="0" fontId="0" fillId="0" borderId="45" xfId="0" applyBorder="1"/>
    <xf numFmtId="0" fontId="0" fillId="0" borderId="46" xfId="0" applyBorder="1"/>
    <xf numFmtId="49" fontId="0" fillId="0" borderId="43" xfId="0" applyNumberFormat="1" applyBorder="1"/>
    <xf numFmtId="49" fontId="0" fillId="0" borderId="36" xfId="0" applyNumberFormat="1" applyBorder="1"/>
    <xf numFmtId="0" fontId="0" fillId="0" borderId="47" xfId="0" applyBorder="1"/>
    <xf numFmtId="0" fontId="0" fillId="0" borderId="48" xfId="0" applyBorder="1"/>
    <xf numFmtId="49" fontId="0" fillId="0" borderId="52" xfId="0" applyNumberFormat="1" applyBorder="1"/>
    <xf numFmtId="0" fontId="0" fillId="0" borderId="52" xfId="0" applyBorder="1"/>
    <xf numFmtId="0" fontId="0" fillId="0" borderId="53" xfId="0" applyBorder="1"/>
    <xf numFmtId="2" fontId="0" fillId="0" borderId="54" xfId="0" applyNumberFormat="1" applyBorder="1"/>
    <xf numFmtId="0" fontId="0" fillId="0" borderId="54" xfId="0" applyBorder="1"/>
    <xf numFmtId="0" fontId="0" fillId="0" borderId="58" xfId="0" applyBorder="1"/>
    <xf numFmtId="0" fontId="0" fillId="0" borderId="59" xfId="0" applyBorder="1"/>
    <xf numFmtId="2" fontId="0" fillId="0" borderId="60" xfId="0" applyNumberFormat="1" applyBorder="1"/>
    <xf numFmtId="2" fontId="0" fillId="0" borderId="61" xfId="0" applyNumberFormat="1" applyBorder="1"/>
    <xf numFmtId="0" fontId="0" fillId="0" borderId="60" xfId="0" applyBorder="1"/>
    <xf numFmtId="0" fontId="0" fillId="0" borderId="61" xfId="0" applyBorder="1"/>
    <xf numFmtId="2" fontId="0" fillId="1" borderId="35" xfId="0" applyNumberFormat="1" applyFill="1" applyBorder="1"/>
    <xf numFmtId="2" fontId="0" fillId="1" borderId="0" xfId="0" applyNumberFormat="1" applyFill="1" applyBorder="1"/>
    <xf numFmtId="2" fontId="0" fillId="1" borderId="37" xfId="0" applyNumberFormat="1" applyFill="1" applyBorder="1"/>
    <xf numFmtId="2" fontId="0" fillId="1" borderId="39" xfId="0" applyNumberFormat="1" applyFill="1" applyBorder="1"/>
    <xf numFmtId="2" fontId="0" fillId="1" borderId="55" xfId="0" applyNumberFormat="1" applyFill="1" applyBorder="1"/>
    <xf numFmtId="2" fontId="0" fillId="1" borderId="28" xfId="0" applyNumberFormat="1" applyFill="1" applyBorder="1"/>
    <xf numFmtId="0" fontId="3" fillId="0" borderId="0" xfId="0" applyFont="1"/>
    <xf numFmtId="0" fontId="0" fillId="0" borderId="64" xfId="0" applyBorder="1"/>
    <xf numFmtId="0" fontId="0" fillId="0" borderId="13" xfId="0" applyBorder="1"/>
    <xf numFmtId="0" fontId="0" fillId="0" borderId="65" xfId="0" applyBorder="1"/>
    <xf numFmtId="0" fontId="0" fillId="0" borderId="66" xfId="0" applyBorder="1"/>
    <xf numFmtId="0" fontId="2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67" xfId="0" applyFont="1" applyBorder="1"/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73" xfId="0" applyBorder="1"/>
    <xf numFmtId="0" fontId="3" fillId="0" borderId="22" xfId="0" applyFont="1" applyBorder="1" applyAlignment="1">
      <alignment vertical="center"/>
    </xf>
    <xf numFmtId="0" fontId="2" fillId="0" borderId="8" xfId="0" applyFont="1" applyBorder="1"/>
    <xf numFmtId="0" fontId="2" fillId="0" borderId="10" xfId="0" applyFont="1" applyBorder="1"/>
    <xf numFmtId="0" fontId="0" fillId="1" borderId="63" xfId="0" applyFill="1" applyBorder="1"/>
    <xf numFmtId="0" fontId="0" fillId="1" borderId="13" xfId="0" applyFill="1" applyBorder="1"/>
    <xf numFmtId="0" fontId="0" fillId="1" borderId="9" xfId="0" applyFill="1" applyBorder="1"/>
    <xf numFmtId="0" fontId="0" fillId="1" borderId="10" xfId="0" applyFill="1" applyBorder="1"/>
    <xf numFmtId="0" fontId="2" fillId="0" borderId="1" xfId="0" applyFont="1" applyBorder="1" applyAlignment="1">
      <alignment horizontal="center" vertical="center"/>
    </xf>
    <xf numFmtId="0" fontId="0" fillId="1" borderId="21" xfId="0" applyFill="1" applyBorder="1"/>
    <xf numFmtId="0" fontId="3" fillId="1" borderId="63" xfId="0" applyFont="1" applyFill="1" applyBorder="1"/>
    <xf numFmtId="14" fontId="0" fillId="0" borderId="9" xfId="0" applyNumberFormat="1" applyBorder="1"/>
    <xf numFmtId="14" fontId="0" fillId="0" borderId="10" xfId="0" applyNumberFormat="1" applyBorder="1"/>
    <xf numFmtId="0" fontId="1" fillId="0" borderId="1" xfId="0" applyNumberFormat="1" applyFont="1" applyBorder="1"/>
    <xf numFmtId="14" fontId="0" fillId="0" borderId="8" xfId="0" applyNumberFormat="1" applyBorder="1"/>
    <xf numFmtId="0" fontId="1" fillId="0" borderId="8" xfId="0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0" fillId="0" borderId="41" xfId="0" applyBorder="1" applyAlignment="1">
      <alignment horizontal="left"/>
    </xf>
    <xf numFmtId="0" fontId="3" fillId="0" borderId="57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2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74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73" xfId="0" applyFont="1" applyBorder="1" applyAlignment="1">
      <alignment horizontal="right"/>
    </xf>
    <xf numFmtId="0" fontId="2" fillId="0" borderId="64" xfId="0" applyFont="1" applyBorder="1" applyAlignment="1">
      <alignment horizontal="right"/>
    </xf>
    <xf numFmtId="0" fontId="0" fillId="0" borderId="75" xfId="0" applyBorder="1"/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4"/>
  <sheetViews>
    <sheetView tabSelected="1" topLeftCell="A7" workbookViewId="0">
      <selection activeCell="G20" sqref="G20"/>
    </sheetView>
  </sheetViews>
  <sheetFormatPr defaultRowHeight="14.4" x14ac:dyDescent="0.3"/>
  <cols>
    <col min="1" max="1" width="16" customWidth="1"/>
    <col min="2" max="2" width="18.21875" customWidth="1"/>
    <col min="3" max="3" width="17.88671875" customWidth="1"/>
  </cols>
  <sheetData>
    <row r="1" spans="1:3" ht="15" thickBot="1" x14ac:dyDescent="0.35"/>
    <row r="2" spans="1:3" x14ac:dyDescent="0.3">
      <c r="A2" s="116" t="s">
        <v>0</v>
      </c>
      <c r="B2" s="116"/>
      <c r="C2" s="3">
        <f>MIN(A11:A30)</f>
        <v>0.5</v>
      </c>
    </row>
    <row r="3" spans="1:3" x14ac:dyDescent="0.3">
      <c r="A3" s="116" t="s">
        <v>1</v>
      </c>
      <c r="B3" s="116"/>
      <c r="C3" s="9">
        <f>MAX(A11:A30)</f>
        <v>10</v>
      </c>
    </row>
    <row r="4" spans="1:3" x14ac:dyDescent="0.3">
      <c r="A4" s="116" t="s">
        <v>2</v>
      </c>
      <c r="B4" s="116"/>
      <c r="C4" s="9">
        <v>0.5</v>
      </c>
    </row>
    <row r="5" spans="1:3" ht="15" thickBot="1" x14ac:dyDescent="0.35">
      <c r="A5" s="1"/>
      <c r="B5" s="1" t="s">
        <v>3</v>
      </c>
      <c r="C5" s="5">
        <v>0.8</v>
      </c>
    </row>
    <row r="7" spans="1:3" x14ac:dyDescent="0.3">
      <c r="A7" s="117" t="s">
        <v>4</v>
      </c>
      <c r="B7" s="117"/>
      <c r="C7" s="117"/>
    </row>
    <row r="8" spans="1:3" ht="15" thickBot="1" x14ac:dyDescent="0.35">
      <c r="A8" s="16">
        <f>0.5</f>
        <v>0.5</v>
      </c>
    </row>
    <row r="9" spans="1:3" x14ac:dyDescent="0.3">
      <c r="A9" s="118" t="s">
        <v>5</v>
      </c>
      <c r="B9" s="120" t="s">
        <v>6</v>
      </c>
      <c r="C9" s="121"/>
    </row>
    <row r="10" spans="1:3" ht="15" thickBot="1" x14ac:dyDescent="0.35">
      <c r="A10" s="119"/>
      <c r="B10" s="15" t="s">
        <v>11</v>
      </c>
      <c r="C10" s="2" t="s">
        <v>10</v>
      </c>
    </row>
    <row r="11" spans="1:3" ht="15" thickBot="1" x14ac:dyDescent="0.35">
      <c r="A11" s="3">
        <f>0.5</f>
        <v>0.5</v>
      </c>
      <c r="B11" s="17">
        <f>SQRT(ABS(POWER(A11+5,2)/5))*COS(5*A11)</f>
        <v>-1.970552742513191</v>
      </c>
      <c r="C11" s="17">
        <f>SQRT(ABS(POWER(A11+8,2)/8))*COS(8*A11)</f>
        <v>-1.9643323063659517</v>
      </c>
    </row>
    <row r="12" spans="1:3" ht="15" thickBot="1" x14ac:dyDescent="0.35">
      <c r="A12" s="4">
        <f>A11+0.5</f>
        <v>1</v>
      </c>
      <c r="B12" s="17">
        <f t="shared" ref="B12:B30" si="0">SQRT(ABS(POWER(A12+5,2)/5))*COS(5*A12)</f>
        <v>0.76114551521031193</v>
      </c>
      <c r="C12" s="17">
        <f t="shared" ref="C12:C30" si="1">SQRT(ABS(POWER(A12+8,2)/8))*COS(8*A12)</f>
        <v>-0.46297827256024149</v>
      </c>
    </row>
    <row r="13" spans="1:3" ht="15" thickBot="1" x14ac:dyDescent="0.35">
      <c r="A13" s="4">
        <f t="shared" ref="A13:A30" si="2">A12+0.5</f>
        <v>1.5</v>
      </c>
      <c r="B13" s="17">
        <f t="shared" si="0"/>
        <v>1.0076301743057718</v>
      </c>
      <c r="C13" s="17">
        <f t="shared" si="1"/>
        <v>2.8343005686165768</v>
      </c>
    </row>
    <row r="14" spans="1:3" ht="15" thickBot="1" x14ac:dyDescent="0.35">
      <c r="A14" s="4">
        <f t="shared" si="2"/>
        <v>2</v>
      </c>
      <c r="B14" s="17">
        <f t="shared" si="0"/>
        <v>-2.6267093677994944</v>
      </c>
      <c r="C14" s="17">
        <f t="shared" si="1"/>
        <v>-3.3858375630212518</v>
      </c>
    </row>
    <row r="15" spans="1:3" ht="15" thickBot="1" x14ac:dyDescent="0.35">
      <c r="A15" s="4">
        <f t="shared" si="2"/>
        <v>2.5</v>
      </c>
      <c r="B15" s="17">
        <f t="shared" si="0"/>
        <v>3.3467171701134291</v>
      </c>
      <c r="C15" s="17">
        <f t="shared" si="1"/>
        <v>1.5149273642413958</v>
      </c>
    </row>
    <row r="16" spans="1:3" ht="15" thickBot="1" x14ac:dyDescent="0.35">
      <c r="A16" s="4">
        <f t="shared" si="2"/>
        <v>3</v>
      </c>
      <c r="B16" s="17">
        <f t="shared" si="0"/>
        <v>-2.7179421037396176</v>
      </c>
      <c r="C16" s="17">
        <f t="shared" si="1"/>
        <v>1.6496691888873287</v>
      </c>
    </row>
    <row r="17" spans="1:7" ht="15" thickBot="1" x14ac:dyDescent="0.35">
      <c r="A17" s="4">
        <f t="shared" si="2"/>
        <v>3.5</v>
      </c>
      <c r="B17" s="17">
        <f t="shared" si="0"/>
        <v>0.83416054702548936</v>
      </c>
      <c r="C17" s="17">
        <f t="shared" si="1"/>
        <v>-3.9138245301615764</v>
      </c>
    </row>
    <row r="18" spans="1:7" ht="15" thickBot="1" x14ac:dyDescent="0.35">
      <c r="A18" s="4">
        <f t="shared" si="2"/>
        <v>4</v>
      </c>
      <c r="B18" s="17">
        <f t="shared" si="0"/>
        <v>1.642498615103428</v>
      </c>
      <c r="C18" s="17">
        <f t="shared" si="1"/>
        <v>3.5393099714302996</v>
      </c>
    </row>
    <row r="19" spans="1:7" ht="15" thickBot="1" x14ac:dyDescent="0.35">
      <c r="A19" s="4">
        <f t="shared" si="2"/>
        <v>4.5</v>
      </c>
      <c r="B19" s="17">
        <f t="shared" si="0"/>
        <v>-3.7102602265986695</v>
      </c>
      <c r="C19" s="17">
        <f t="shared" si="1"/>
        <v>-0.56552495425742821</v>
      </c>
    </row>
    <row r="20" spans="1:7" ht="15" thickBot="1" x14ac:dyDescent="0.35">
      <c r="A20" s="4">
        <f t="shared" si="2"/>
        <v>5</v>
      </c>
      <c r="B20" s="17">
        <f t="shared" si="0"/>
        <v>4.4327937336313239</v>
      </c>
      <c r="C20" s="17">
        <f t="shared" si="1"/>
        <v>-3.0653767691672194</v>
      </c>
      <c r="E20" s="7"/>
      <c r="G20" s="151"/>
    </row>
    <row r="21" spans="1:7" ht="15" thickBot="1" x14ac:dyDescent="0.35">
      <c r="A21" s="4">
        <f t="shared" si="2"/>
        <v>5.5</v>
      </c>
      <c r="B21" s="17">
        <f t="shared" si="0"/>
        <v>-3.3569253026822121</v>
      </c>
      <c r="C21" s="17">
        <f t="shared" si="1"/>
        <v>4.7722228897642429</v>
      </c>
    </row>
    <row r="22" spans="1:7" ht="13.8" customHeight="1" thickBot="1" x14ac:dyDescent="0.35">
      <c r="A22" s="4">
        <f t="shared" si="2"/>
        <v>6</v>
      </c>
      <c r="B22" s="17">
        <f t="shared" si="0"/>
        <v>0.75881680066838841</v>
      </c>
      <c r="C22" s="17">
        <f t="shared" si="1"/>
        <v>-3.1685528236379805</v>
      </c>
    </row>
    <row r="23" spans="1:7" ht="13.8" customHeight="1" thickBot="1" x14ac:dyDescent="0.35">
      <c r="A23" s="4">
        <f t="shared" si="2"/>
        <v>6.5</v>
      </c>
      <c r="B23" s="17">
        <f t="shared" si="0"/>
        <v>2.4055244370771156</v>
      </c>
      <c r="C23" s="17">
        <f t="shared" si="1"/>
        <v>-0.83557617619361746</v>
      </c>
    </row>
    <row r="24" spans="1:7" ht="13.8" customHeight="1" thickBot="1" x14ac:dyDescent="0.35">
      <c r="A24" s="4">
        <f t="shared" si="2"/>
        <v>7</v>
      </c>
      <c r="B24" s="17">
        <f t="shared" si="0"/>
        <v>-4.8497212831710979</v>
      </c>
      <c r="C24" s="17">
        <f t="shared" si="1"/>
        <v>4.5248829301151687</v>
      </c>
    </row>
    <row r="25" spans="1:7" ht="15" thickBot="1" x14ac:dyDescent="0.35">
      <c r="A25" s="4">
        <f t="shared" si="2"/>
        <v>7.5</v>
      </c>
      <c r="B25" s="17">
        <f t="shared" si="0"/>
        <v>5.4797229482382788</v>
      </c>
      <c r="C25" s="17">
        <f t="shared" si="1"/>
        <v>-5.2192969962977678</v>
      </c>
    </row>
    <row r="26" spans="1:7" ht="15" thickBot="1" x14ac:dyDescent="0.35">
      <c r="A26" s="4">
        <f t="shared" si="2"/>
        <v>8</v>
      </c>
      <c r="B26" s="17">
        <f t="shared" si="0"/>
        <v>-3.8774289908546482</v>
      </c>
      <c r="C26" s="17">
        <f t="shared" si="1"/>
        <v>2.2166792391497148</v>
      </c>
    </row>
    <row r="27" spans="1:7" ht="15" thickBot="1" x14ac:dyDescent="0.35">
      <c r="A27" s="4">
        <f t="shared" si="2"/>
        <v>8.5</v>
      </c>
      <c r="B27" s="17">
        <f t="shared" si="0"/>
        <v>0.5336062913268419</v>
      </c>
      <c r="C27" s="17">
        <f t="shared" si="1"/>
        <v>2.5676319561658714</v>
      </c>
    </row>
    <row r="28" spans="1:7" ht="15" thickBot="1" x14ac:dyDescent="0.35">
      <c r="A28" s="4">
        <f t="shared" si="2"/>
        <v>9</v>
      </c>
      <c r="B28" s="17">
        <f t="shared" si="0"/>
        <v>3.2890358958011188</v>
      </c>
      <c r="C28" s="17">
        <f t="shared" si="1"/>
        <v>-5.8135703256386861</v>
      </c>
    </row>
    <row r="29" spans="1:7" ht="15" thickBot="1" x14ac:dyDescent="0.35">
      <c r="A29" s="4">
        <f t="shared" si="2"/>
        <v>9.5</v>
      </c>
      <c r="B29" s="17">
        <f t="shared" si="0"/>
        <v>-6.031326480958902</v>
      </c>
      <c r="C29" s="17">
        <f t="shared" si="1"/>
        <v>5.1002898989935144</v>
      </c>
    </row>
    <row r="30" spans="1:7" ht="15" thickBot="1" x14ac:dyDescent="0.35">
      <c r="A30" s="4">
        <f t="shared" si="2"/>
        <v>10</v>
      </c>
      <c r="B30" s="17">
        <f t="shared" si="0"/>
        <v>6.4731889070590931</v>
      </c>
      <c r="C30" s="17">
        <f t="shared" si="1"/>
        <v>-0.70250011807575119</v>
      </c>
    </row>
    <row r="31" spans="1:7" ht="43.2" x14ac:dyDescent="0.3">
      <c r="A31" s="8" t="s">
        <v>7</v>
      </c>
      <c r="B31" s="18">
        <f>MAX(B11:B30)</f>
        <v>6.4731889070590931</v>
      </c>
      <c r="C31" s="20">
        <f>MAX(C11:C30)</f>
        <v>5.1002898989935144</v>
      </c>
      <c r="D31" s="10"/>
    </row>
    <row r="32" spans="1:7" ht="43.2" x14ac:dyDescent="0.3">
      <c r="A32" s="13" t="s">
        <v>8</v>
      </c>
      <c r="B32" s="19">
        <f>MIN(B11:B30)</f>
        <v>-6.031326480958902</v>
      </c>
      <c r="C32" s="21">
        <f>MIN(C11:C30)</f>
        <v>-5.8135703256386861</v>
      </c>
      <c r="D32" s="10"/>
    </row>
    <row r="33" spans="1:4" ht="43.8" thickBot="1" x14ac:dyDescent="0.35">
      <c r="A33" s="14" t="s">
        <v>9</v>
      </c>
      <c r="B33" s="12">
        <f>COUNTIF(B13:B30,C5)</f>
        <v>0</v>
      </c>
      <c r="C33" s="6">
        <f>COUNTIF(C11:C30,C5)</f>
        <v>0</v>
      </c>
      <c r="D33" s="10"/>
    </row>
    <row r="34" spans="1:4" x14ac:dyDescent="0.3">
      <c r="A34" s="10"/>
      <c r="B34" s="10"/>
    </row>
  </sheetData>
  <mergeCells count="6">
    <mergeCell ref="A2:B2"/>
    <mergeCell ref="A3:B3"/>
    <mergeCell ref="A4:B4"/>
    <mergeCell ref="A7:C7"/>
    <mergeCell ref="A9:A10"/>
    <mergeCell ref="B9:C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41"/>
  <sheetViews>
    <sheetView showGridLines="0" view="pageLayout" topLeftCell="A20" zoomScaleNormal="55" workbookViewId="0">
      <selection activeCell="H31" sqref="H31"/>
    </sheetView>
  </sheetViews>
  <sheetFormatPr defaultRowHeight="14.4" x14ac:dyDescent="0.3"/>
  <cols>
    <col min="1" max="1" width="12" customWidth="1"/>
    <col min="2" max="2" width="34.21875" customWidth="1"/>
    <col min="3" max="3" width="18.77734375" customWidth="1"/>
    <col min="4" max="4" width="9.77734375" customWidth="1"/>
    <col min="5" max="5" width="13.5546875" customWidth="1"/>
    <col min="6" max="6" width="10.5546875" customWidth="1"/>
  </cols>
  <sheetData>
    <row r="1" spans="1:7" ht="15" thickBot="1" x14ac:dyDescent="0.35">
      <c r="A1" s="126" t="s">
        <v>17</v>
      </c>
      <c r="B1" s="126"/>
      <c r="C1" s="126"/>
      <c r="F1" s="24" t="s">
        <v>12</v>
      </c>
      <c r="G1" s="23"/>
    </row>
    <row r="2" spans="1:7" ht="15" thickBot="1" x14ac:dyDescent="0.35">
      <c r="A2" s="127" t="s">
        <v>18</v>
      </c>
      <c r="B2" s="127"/>
      <c r="C2" s="127"/>
      <c r="D2" s="122" t="s">
        <v>13</v>
      </c>
      <c r="E2" s="122"/>
      <c r="F2" s="25">
        <v>330212</v>
      </c>
    </row>
    <row r="3" spans="1:7" ht="15" thickBot="1" x14ac:dyDescent="0.35">
      <c r="A3" s="123" t="s">
        <v>16</v>
      </c>
      <c r="B3" s="124"/>
      <c r="C3" s="125"/>
      <c r="E3" s="22" t="s">
        <v>14</v>
      </c>
      <c r="F3" s="26"/>
    </row>
    <row r="4" spans="1:7" x14ac:dyDescent="0.3">
      <c r="F4" s="26"/>
    </row>
    <row r="5" spans="1:7" ht="15" thickBot="1" x14ac:dyDescent="0.35">
      <c r="C5" s="122" t="s">
        <v>15</v>
      </c>
      <c r="D5" s="122"/>
      <c r="E5" s="122"/>
      <c r="F5" s="27"/>
    </row>
    <row r="7" spans="1:7" ht="31.2" customHeight="1" x14ac:dyDescent="0.5">
      <c r="A7" s="128" t="s">
        <v>19</v>
      </c>
      <c r="B7" s="128"/>
      <c r="C7" s="128"/>
      <c r="D7" s="128"/>
      <c r="E7" s="128"/>
      <c r="F7" s="128"/>
    </row>
    <row r="10" spans="1:7" x14ac:dyDescent="0.3">
      <c r="A10" t="s">
        <v>20</v>
      </c>
      <c r="B10" t="s">
        <v>21</v>
      </c>
    </row>
    <row r="11" spans="1:7" x14ac:dyDescent="0.3">
      <c r="B11" s="28" t="s">
        <v>22</v>
      </c>
    </row>
    <row r="12" spans="1:7" ht="15" thickBot="1" x14ac:dyDescent="0.35">
      <c r="C12" s="36"/>
      <c r="D12" s="36"/>
      <c r="E12" s="36"/>
    </row>
    <row r="13" spans="1:7" ht="44.4" thickTop="1" thickBot="1" x14ac:dyDescent="0.35">
      <c r="A13" s="41" t="s">
        <v>23</v>
      </c>
      <c r="B13" s="38" t="s">
        <v>24</v>
      </c>
      <c r="C13" s="29" t="s">
        <v>25</v>
      </c>
      <c r="D13" s="30" t="s">
        <v>26</v>
      </c>
      <c r="E13" s="31" t="s">
        <v>27</v>
      </c>
      <c r="F13" s="39" t="s">
        <v>28</v>
      </c>
      <c r="G13" s="37"/>
    </row>
    <row r="14" spans="1:7" ht="15.6" thickTop="1" thickBot="1" x14ac:dyDescent="0.35">
      <c r="A14" s="129" t="s">
        <v>29</v>
      </c>
      <c r="B14" s="130"/>
      <c r="C14" s="130"/>
      <c r="D14" s="130"/>
      <c r="E14" s="130"/>
      <c r="F14" s="131"/>
      <c r="G14" s="37"/>
    </row>
    <row r="15" spans="1:7" ht="15.6" thickTop="1" thickBot="1" x14ac:dyDescent="0.35">
      <c r="A15" s="60" t="s">
        <v>30</v>
      </c>
      <c r="B15" s="63"/>
      <c r="C15" s="54"/>
      <c r="D15" s="52"/>
      <c r="E15" s="63"/>
      <c r="F15" s="64"/>
      <c r="G15" s="37"/>
    </row>
    <row r="16" spans="1:7" x14ac:dyDescent="0.3">
      <c r="A16" s="42" t="s">
        <v>31</v>
      </c>
      <c r="B16" s="46" t="s">
        <v>35</v>
      </c>
      <c r="C16" s="46" t="s">
        <v>39</v>
      </c>
      <c r="D16" s="47">
        <v>9.5</v>
      </c>
      <c r="E16" s="46">
        <v>100</v>
      </c>
      <c r="F16" s="76">
        <f>D16*E16</f>
        <v>950</v>
      </c>
      <c r="G16" s="40"/>
    </row>
    <row r="17" spans="1:7" x14ac:dyDescent="0.3">
      <c r="A17" s="49" t="s">
        <v>32</v>
      </c>
      <c r="B17" s="44" t="s">
        <v>36</v>
      </c>
      <c r="C17" s="44" t="s">
        <v>40</v>
      </c>
      <c r="D17" s="35">
        <v>1247</v>
      </c>
      <c r="E17" s="45">
        <v>10</v>
      </c>
      <c r="F17" s="77">
        <f t="shared" ref="F17:F19" si="0">D17*E17</f>
        <v>12470</v>
      </c>
      <c r="G17" s="40"/>
    </row>
    <row r="18" spans="1:7" x14ac:dyDescent="0.3">
      <c r="A18" s="49" t="s">
        <v>33</v>
      </c>
      <c r="B18" s="10" t="s">
        <v>37</v>
      </c>
      <c r="C18" s="45" t="s">
        <v>42</v>
      </c>
      <c r="D18" s="48">
        <v>240</v>
      </c>
      <c r="E18" s="45">
        <v>10</v>
      </c>
      <c r="F18" s="78">
        <f t="shared" si="0"/>
        <v>2400</v>
      </c>
      <c r="G18" s="40"/>
    </row>
    <row r="19" spans="1:7" ht="15" thickBot="1" x14ac:dyDescent="0.35">
      <c r="A19" s="34" t="s">
        <v>34</v>
      </c>
      <c r="B19" s="45" t="s">
        <v>38</v>
      </c>
      <c r="C19" s="10" t="s">
        <v>41</v>
      </c>
      <c r="D19" s="48">
        <v>800</v>
      </c>
      <c r="E19" s="45">
        <v>2.5</v>
      </c>
      <c r="F19" s="79">
        <f t="shared" si="0"/>
        <v>2000</v>
      </c>
      <c r="G19" s="40"/>
    </row>
    <row r="20" spans="1:7" ht="15" thickBot="1" x14ac:dyDescent="0.35">
      <c r="A20" s="132" t="s">
        <v>43</v>
      </c>
      <c r="B20" s="132"/>
      <c r="C20" s="51"/>
      <c r="D20" s="51"/>
      <c r="E20" s="51"/>
      <c r="F20" s="50"/>
      <c r="G20" s="37"/>
    </row>
    <row r="21" spans="1:7" ht="28.8" x14ac:dyDescent="0.3">
      <c r="A21" s="34" t="s">
        <v>45</v>
      </c>
      <c r="B21" s="58" t="s">
        <v>44</v>
      </c>
      <c r="C21" s="57" t="s">
        <v>39</v>
      </c>
      <c r="D21" s="35">
        <v>350</v>
      </c>
      <c r="E21" s="46">
        <v>5</v>
      </c>
      <c r="F21" s="76">
        <f>D21*E21</f>
        <v>1750</v>
      </c>
      <c r="G21" s="40"/>
    </row>
    <row r="22" spans="1:7" x14ac:dyDescent="0.3">
      <c r="A22" s="34" t="s">
        <v>46</v>
      </c>
      <c r="B22" s="52" t="s">
        <v>48</v>
      </c>
      <c r="C22" s="45" t="s">
        <v>40</v>
      </c>
      <c r="D22" s="55">
        <v>300</v>
      </c>
      <c r="E22" s="10">
        <v>10</v>
      </c>
      <c r="F22" s="78">
        <f>D22*E22</f>
        <v>3000</v>
      </c>
      <c r="G22" s="40"/>
    </row>
    <row r="23" spans="1:7" ht="15" thickBot="1" x14ac:dyDescent="0.35">
      <c r="A23" s="34" t="s">
        <v>47</v>
      </c>
      <c r="B23" s="52" t="s">
        <v>49</v>
      </c>
      <c r="C23" s="54" t="s">
        <v>40</v>
      </c>
      <c r="D23" s="56">
        <v>470</v>
      </c>
      <c r="E23" s="54">
        <v>10</v>
      </c>
      <c r="F23" s="79">
        <f>D23*E23</f>
        <v>4700</v>
      </c>
      <c r="G23" s="40"/>
    </row>
    <row r="24" spans="1:7" ht="15" thickBot="1" x14ac:dyDescent="0.35">
      <c r="A24" s="42" t="s">
        <v>50</v>
      </c>
      <c r="B24" s="53"/>
      <c r="C24" s="59"/>
      <c r="D24" s="59"/>
      <c r="E24" s="59"/>
      <c r="F24" s="10"/>
      <c r="G24" s="37"/>
    </row>
    <row r="25" spans="1:7" x14ac:dyDescent="0.3">
      <c r="A25" s="61" t="s">
        <v>51</v>
      </c>
      <c r="B25" s="57" t="s">
        <v>55</v>
      </c>
      <c r="C25" s="43" t="s">
        <v>39</v>
      </c>
      <c r="D25" s="47">
        <v>250</v>
      </c>
      <c r="E25" s="46">
        <v>10</v>
      </c>
      <c r="F25" s="76">
        <f>D25*E25</f>
        <v>2500</v>
      </c>
      <c r="G25" s="40"/>
    </row>
    <row r="26" spans="1:7" x14ac:dyDescent="0.3">
      <c r="A26" s="62" t="s">
        <v>52</v>
      </c>
      <c r="B26" s="44" t="s">
        <v>56</v>
      </c>
      <c r="C26" s="10" t="s">
        <v>42</v>
      </c>
      <c r="D26" s="48">
        <v>130.5</v>
      </c>
      <c r="E26" s="45">
        <v>15</v>
      </c>
      <c r="F26" s="78">
        <f t="shared" ref="F26:F28" si="1">D26*E26</f>
        <v>1957.5</v>
      </c>
      <c r="G26" s="40"/>
    </row>
    <row r="27" spans="1:7" x14ac:dyDescent="0.3">
      <c r="A27" s="62" t="s">
        <v>53</v>
      </c>
      <c r="B27" s="44" t="s">
        <v>57</v>
      </c>
      <c r="C27" s="10" t="s">
        <v>39</v>
      </c>
      <c r="D27" s="48">
        <v>954</v>
      </c>
      <c r="E27" s="45">
        <v>6</v>
      </c>
      <c r="F27" s="78">
        <f t="shared" si="1"/>
        <v>5724</v>
      </c>
      <c r="G27" s="40"/>
    </row>
    <row r="28" spans="1:7" ht="15" thickBot="1" x14ac:dyDescent="0.35">
      <c r="A28" s="65" t="s">
        <v>54</v>
      </c>
      <c r="B28" s="66" t="s">
        <v>58</v>
      </c>
      <c r="C28" s="67" t="s">
        <v>59</v>
      </c>
      <c r="D28" s="68">
        <v>1.4</v>
      </c>
      <c r="E28" s="69">
        <v>100</v>
      </c>
      <c r="F28" s="80">
        <f t="shared" si="1"/>
        <v>140</v>
      </c>
      <c r="G28" s="40"/>
    </row>
    <row r="29" spans="1:7" ht="15.6" thickTop="1" thickBot="1" x14ac:dyDescent="0.35">
      <c r="A29" s="133" t="s">
        <v>60</v>
      </c>
      <c r="B29" s="133"/>
      <c r="C29" s="133"/>
      <c r="D29" s="133"/>
      <c r="E29" s="133"/>
      <c r="F29" s="134"/>
      <c r="G29" s="37"/>
    </row>
    <row r="30" spans="1:7" ht="15" thickTop="1" x14ac:dyDescent="0.3">
      <c r="A30" s="70">
        <v>1001</v>
      </c>
      <c r="B30" s="70" t="s">
        <v>61</v>
      </c>
      <c r="C30" s="70" t="s">
        <v>68</v>
      </c>
      <c r="D30" s="72">
        <v>80</v>
      </c>
      <c r="E30" s="74">
        <v>5</v>
      </c>
      <c r="F30" s="77">
        <f>D30*E30</f>
        <v>400</v>
      </c>
      <c r="G30" s="40"/>
    </row>
    <row r="31" spans="1:7" x14ac:dyDescent="0.3">
      <c r="A31" s="44">
        <v>1002</v>
      </c>
      <c r="B31" s="44" t="s">
        <v>62</v>
      </c>
      <c r="C31" s="44" t="s">
        <v>39</v>
      </c>
      <c r="D31" s="48">
        <v>120</v>
      </c>
      <c r="E31" s="45">
        <v>5</v>
      </c>
      <c r="F31" s="77">
        <f t="shared" ref="F31:F36" si="2">D31*E31</f>
        <v>600</v>
      </c>
      <c r="G31" s="40"/>
    </row>
    <row r="32" spans="1:7" x14ac:dyDescent="0.3">
      <c r="A32" s="44">
        <v>1003</v>
      </c>
      <c r="B32" s="44" t="s">
        <v>63</v>
      </c>
      <c r="C32" s="44" t="s">
        <v>68</v>
      </c>
      <c r="D32" s="48">
        <v>80</v>
      </c>
      <c r="E32" s="45">
        <v>5</v>
      </c>
      <c r="F32" s="77">
        <f t="shared" si="2"/>
        <v>400</v>
      </c>
      <c r="G32" s="40"/>
    </row>
    <row r="33" spans="1:7" x14ac:dyDescent="0.3">
      <c r="A33" s="44">
        <v>1004</v>
      </c>
      <c r="B33" s="44" t="s">
        <v>64</v>
      </c>
      <c r="C33" s="44" t="s">
        <v>39</v>
      </c>
      <c r="D33" s="48">
        <v>45.6</v>
      </c>
      <c r="E33" s="45">
        <v>5</v>
      </c>
      <c r="F33" s="77">
        <f t="shared" si="2"/>
        <v>228</v>
      </c>
      <c r="G33" s="40"/>
    </row>
    <row r="34" spans="1:7" x14ac:dyDescent="0.3">
      <c r="A34" s="44">
        <v>2001</v>
      </c>
      <c r="B34" s="44" t="s">
        <v>65</v>
      </c>
      <c r="C34" s="44" t="s">
        <v>39</v>
      </c>
      <c r="D34" s="48">
        <v>180</v>
      </c>
      <c r="E34" s="45">
        <v>10</v>
      </c>
      <c r="F34" s="77">
        <f t="shared" si="2"/>
        <v>1800</v>
      </c>
      <c r="G34" s="40"/>
    </row>
    <row r="35" spans="1:7" x14ac:dyDescent="0.3">
      <c r="A35" s="44">
        <v>2002</v>
      </c>
      <c r="B35" s="44" t="s">
        <v>66</v>
      </c>
      <c r="C35" s="44" t="s">
        <v>59</v>
      </c>
      <c r="D35" s="48">
        <v>65</v>
      </c>
      <c r="E35" s="45">
        <v>10</v>
      </c>
      <c r="F35" s="77">
        <f t="shared" si="2"/>
        <v>650</v>
      </c>
      <c r="G35" s="40"/>
    </row>
    <row r="36" spans="1:7" ht="15" thickBot="1" x14ac:dyDescent="0.35">
      <c r="A36" s="71">
        <v>2003</v>
      </c>
      <c r="B36" s="71" t="s">
        <v>67</v>
      </c>
      <c r="C36" s="71" t="s">
        <v>59</v>
      </c>
      <c r="D36" s="73">
        <v>15</v>
      </c>
      <c r="E36" s="75">
        <v>100</v>
      </c>
      <c r="F36" s="81">
        <f t="shared" si="2"/>
        <v>1500</v>
      </c>
      <c r="G36" s="40"/>
    </row>
    <row r="37" spans="1:7" ht="15" thickTop="1" x14ac:dyDescent="0.3"/>
    <row r="39" spans="1:7" x14ac:dyDescent="0.3">
      <c r="A39" t="s">
        <v>69</v>
      </c>
      <c r="B39" s="135"/>
      <c r="C39" s="135"/>
      <c r="D39" s="135"/>
      <c r="E39" s="135"/>
      <c r="F39" s="135"/>
    </row>
    <row r="40" spans="1:7" x14ac:dyDescent="0.3">
      <c r="B40" s="32" t="s">
        <v>70</v>
      </c>
    </row>
    <row r="41" spans="1:7" x14ac:dyDescent="0.3">
      <c r="B41" s="33" t="s">
        <v>71</v>
      </c>
    </row>
  </sheetData>
  <mergeCells count="10">
    <mergeCell ref="A7:F7"/>
    <mergeCell ref="A14:F14"/>
    <mergeCell ref="A20:B20"/>
    <mergeCell ref="A29:F29"/>
    <mergeCell ref="B39:F39"/>
    <mergeCell ref="D2:E2"/>
    <mergeCell ref="C5:E5"/>
    <mergeCell ref="A3:C3"/>
    <mergeCell ref="A1:C1"/>
    <mergeCell ref="A2:C2"/>
  </mergeCells>
  <conditionalFormatting sqref="D16:F19">
    <cfRule type="cellIs" dxfId="6" priority="4" operator="lessThan">
      <formula>0</formula>
    </cfRule>
  </conditionalFormatting>
  <conditionalFormatting sqref="D21:F23">
    <cfRule type="cellIs" dxfId="5" priority="3" operator="lessThan">
      <formula>0</formula>
    </cfRule>
  </conditionalFormatting>
  <conditionalFormatting sqref="D25:F28">
    <cfRule type="cellIs" dxfId="4" priority="2" operator="lessThan">
      <formula>0</formula>
    </cfRule>
  </conditionalFormatting>
  <conditionalFormatting sqref="D30:F36">
    <cfRule type="cellIs" dxfId="3" priority="1" operator="lessThan">
      <formula>0</formula>
    </cfRule>
  </conditionalFormatting>
  <pageMargins left="0.7" right="0.7" top="0.75" bottom="0.75" header="0.3" footer="0.3"/>
  <pageSetup paperSize="9" orientation="landscape" r:id="rId1"/>
  <headerFooter>
    <oddHeader>&amp;LКульбако Артемий Юрьевич&amp;CВариант 15&amp;R&amp;F</oddHeader>
    <oddFooter>&amp;L&amp;D&amp;R&amp;T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activeCell="K8" sqref="K8"/>
    </sheetView>
  </sheetViews>
  <sheetFormatPr defaultRowHeight="14.4" x14ac:dyDescent="0.3"/>
  <cols>
    <col min="1" max="1" width="14.21875" customWidth="1"/>
    <col min="2" max="2" width="13.109375" customWidth="1"/>
    <col min="3" max="3" width="11.6640625" customWidth="1"/>
    <col min="5" max="5" width="11.33203125" customWidth="1"/>
    <col min="7" max="7" width="15.109375" customWidth="1"/>
    <col min="9" max="9" width="12.5546875" customWidth="1"/>
    <col min="10" max="10" width="12.109375" customWidth="1"/>
  </cols>
  <sheetData>
    <row r="1" spans="1:12" ht="15" thickBot="1" x14ac:dyDescent="0.35">
      <c r="B1" s="82" t="s">
        <v>72</v>
      </c>
      <c r="C1" s="82" t="s">
        <v>73</v>
      </c>
    </row>
    <row r="2" spans="1:12" x14ac:dyDescent="0.3">
      <c r="A2" s="89" t="s">
        <v>74</v>
      </c>
      <c r="B2" s="93">
        <v>5</v>
      </c>
      <c r="C2" s="87">
        <v>1000</v>
      </c>
    </row>
    <row r="3" spans="1:12" ht="28.8" x14ac:dyDescent="0.3">
      <c r="A3" s="88" t="s">
        <v>75</v>
      </c>
      <c r="B3" s="90">
        <v>4</v>
      </c>
      <c r="C3" s="94">
        <v>400</v>
      </c>
    </row>
    <row r="4" spans="1:12" ht="15" thickBot="1" x14ac:dyDescent="0.35">
      <c r="A4" s="89" t="s">
        <v>76</v>
      </c>
      <c r="B4" s="91">
        <v>4</v>
      </c>
      <c r="C4" s="92">
        <v>0</v>
      </c>
    </row>
    <row r="6" spans="1:12" ht="18" x14ac:dyDescent="0.35">
      <c r="A6" s="143" t="s">
        <v>77</v>
      </c>
      <c r="B6" s="143"/>
      <c r="C6" s="143"/>
      <c r="D6" s="143"/>
      <c r="E6" s="143"/>
      <c r="F6" s="143"/>
      <c r="G6" s="143"/>
    </row>
    <row r="7" spans="1:12" ht="15" thickBot="1" x14ac:dyDescent="0.35"/>
    <row r="8" spans="1:12" ht="15" thickBot="1" x14ac:dyDescent="0.35">
      <c r="A8" s="138" t="s">
        <v>78</v>
      </c>
      <c r="B8" s="145" t="s">
        <v>84</v>
      </c>
      <c r="C8" s="146"/>
      <c r="D8" s="146"/>
      <c r="E8" s="146"/>
      <c r="F8" s="138" t="s">
        <v>89</v>
      </c>
      <c r="G8" s="147" t="s">
        <v>73</v>
      </c>
      <c r="H8" s="136" t="s">
        <v>126</v>
      </c>
      <c r="I8" s="138" t="s">
        <v>128</v>
      </c>
      <c r="J8" s="140" t="s">
        <v>127</v>
      </c>
    </row>
    <row r="9" spans="1:12" ht="29.4" thickBot="1" x14ac:dyDescent="0.35">
      <c r="A9" s="144"/>
      <c r="B9" s="95" t="s">
        <v>85</v>
      </c>
      <c r="C9" s="96" t="s">
        <v>86</v>
      </c>
      <c r="D9" s="98" t="s">
        <v>87</v>
      </c>
      <c r="E9" s="96" t="s">
        <v>88</v>
      </c>
      <c r="F9" s="144"/>
      <c r="G9" s="148"/>
      <c r="H9" s="137"/>
      <c r="I9" s="139"/>
      <c r="J9" s="141"/>
    </row>
    <row r="10" spans="1:12" ht="15" thickBot="1" x14ac:dyDescent="0.35">
      <c r="A10" s="83" t="s">
        <v>79</v>
      </c>
      <c r="B10" s="97">
        <v>5</v>
      </c>
      <c r="C10" s="97">
        <v>4</v>
      </c>
      <c r="D10">
        <v>5</v>
      </c>
      <c r="E10" s="97">
        <v>4</v>
      </c>
      <c r="F10" s="101">
        <f>AVERAGE(B10:E10)</f>
        <v>4.5</v>
      </c>
      <c r="G10" s="106">
        <f>IF(F10&lt;$B$4, "не начисляется", IF(F10=$B$2, $C$2, $C$3))</f>
        <v>400</v>
      </c>
      <c r="H10" s="3">
        <f>_xlfn.RANK.EQ(F10,F10:F14)</f>
        <v>2</v>
      </c>
      <c r="I10" s="111">
        <v>42167</v>
      </c>
      <c r="J10" s="112">
        <f>YEAR(I10) + 4</f>
        <v>2019</v>
      </c>
    </row>
    <row r="11" spans="1:12" ht="15" thickBot="1" x14ac:dyDescent="0.35">
      <c r="A11" s="85" t="s">
        <v>80</v>
      </c>
      <c r="B11">
        <v>3</v>
      </c>
      <c r="C11">
        <v>3</v>
      </c>
      <c r="D11">
        <v>4</v>
      </c>
      <c r="E11">
        <v>3</v>
      </c>
      <c r="F11" s="102">
        <f t="shared" ref="F11:F14" si="0">AVERAGE(B11:E11)</f>
        <v>3.25</v>
      </c>
      <c r="G11" s="107" t="str">
        <f t="shared" ref="G11:G14" si="1">IF(F11&lt;$B$4, "не начисляется", IF(F11=$B$2, $C$2, $C$3))</f>
        <v>не начисляется</v>
      </c>
      <c r="H11" s="4">
        <f>_xlfn.RANK.EQ(F11,F11:F15)</f>
        <v>3</v>
      </c>
      <c r="I11" s="108">
        <v>42807</v>
      </c>
      <c r="J11" s="112">
        <f t="shared" ref="J11:J14" si="2">YEAR(I11) + 4</f>
        <v>2021</v>
      </c>
    </row>
    <row r="12" spans="1:12" ht="15" thickBot="1" x14ac:dyDescent="0.35">
      <c r="A12" t="s">
        <v>81</v>
      </c>
      <c r="B12" s="84">
        <v>3</v>
      </c>
      <c r="C12">
        <v>3</v>
      </c>
      <c r="D12">
        <v>3</v>
      </c>
      <c r="E12">
        <v>4</v>
      </c>
      <c r="F12" s="102">
        <f t="shared" si="0"/>
        <v>3.25</v>
      </c>
      <c r="G12" s="107" t="str">
        <f t="shared" si="1"/>
        <v>не начисляется</v>
      </c>
      <c r="H12" s="4">
        <f>_xlfn.RANK.EQ(F12,F12:F16)</f>
        <v>3</v>
      </c>
      <c r="I12" s="108">
        <v>38829</v>
      </c>
      <c r="J12" s="112">
        <f t="shared" si="2"/>
        <v>2010</v>
      </c>
    </row>
    <row r="13" spans="1:12" ht="15" thickBot="1" x14ac:dyDescent="0.35">
      <c r="A13" t="s">
        <v>82</v>
      </c>
      <c r="B13" s="84">
        <v>4</v>
      </c>
      <c r="C13">
        <v>5</v>
      </c>
      <c r="D13">
        <v>4</v>
      </c>
      <c r="E13">
        <v>4</v>
      </c>
      <c r="F13" s="103">
        <f t="shared" si="0"/>
        <v>4.25</v>
      </c>
      <c r="G13" s="101">
        <f t="shared" si="1"/>
        <v>400</v>
      </c>
      <c r="H13" s="4">
        <f>_xlfn.RANK.EQ(F13,F13:F17)</f>
        <v>2</v>
      </c>
      <c r="I13" s="108">
        <v>36891</v>
      </c>
      <c r="J13" s="112">
        <f t="shared" si="2"/>
        <v>2004</v>
      </c>
    </row>
    <row r="14" spans="1:12" ht="15" thickBot="1" x14ac:dyDescent="0.35">
      <c r="A14" t="s">
        <v>83</v>
      </c>
      <c r="B14" s="86">
        <v>5</v>
      </c>
      <c r="C14">
        <v>5</v>
      </c>
      <c r="D14">
        <v>5</v>
      </c>
      <c r="E14">
        <v>5</v>
      </c>
      <c r="F14" s="104">
        <f t="shared" si="0"/>
        <v>5</v>
      </c>
      <c r="G14" s="106">
        <f t="shared" si="1"/>
        <v>1000</v>
      </c>
      <c r="H14" s="5">
        <f>_xlfn.RANK.EQ(F14,F14:F18)</f>
        <v>1</v>
      </c>
      <c r="I14" s="109">
        <v>39317</v>
      </c>
      <c r="J14" s="110">
        <f t="shared" si="2"/>
        <v>2011</v>
      </c>
    </row>
    <row r="15" spans="1:12" x14ac:dyDescent="0.3">
      <c r="A15" s="149" t="s">
        <v>90</v>
      </c>
      <c r="B15" s="149"/>
      <c r="C15" s="149"/>
      <c r="D15" s="149"/>
      <c r="E15" s="149"/>
      <c r="F15" s="150"/>
      <c r="G15" s="99">
        <f>COUNTIF(G10:G14,400)+COUNTIF(G10:G14,1000)</f>
        <v>3</v>
      </c>
      <c r="L15" s="10"/>
    </row>
    <row r="16" spans="1:12" ht="15" thickBot="1" x14ac:dyDescent="0.35">
      <c r="A16" s="142" t="s">
        <v>91</v>
      </c>
      <c r="B16" s="142"/>
      <c r="C16" s="142"/>
      <c r="D16" s="142"/>
      <c r="E16" s="142"/>
      <c r="F16" s="142"/>
      <c r="G16" s="100">
        <f>COUNTIF(G10:G14,1000)</f>
        <v>1</v>
      </c>
    </row>
  </sheetData>
  <mergeCells count="10">
    <mergeCell ref="H8:H9"/>
    <mergeCell ref="I8:I9"/>
    <mergeCell ref="J8:J9"/>
    <mergeCell ref="A16:F16"/>
    <mergeCell ref="A6:G6"/>
    <mergeCell ref="A8:A9"/>
    <mergeCell ref="B8:E8"/>
    <mergeCell ref="F8:F9"/>
    <mergeCell ref="G8:G9"/>
    <mergeCell ref="A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H17"/>
  <sheetViews>
    <sheetView workbookViewId="0">
      <selection activeCell="A17" sqref="A17:H17"/>
    </sheetView>
  </sheetViews>
  <sheetFormatPr defaultRowHeight="14.4" outlineLevelCol="2" x14ac:dyDescent="0.3"/>
  <cols>
    <col min="2" max="2" width="12.77734375" customWidth="1"/>
    <col min="3" max="3" width="10.5546875" customWidth="1"/>
    <col min="4" max="4" width="15.109375" hidden="1" customWidth="1" outlineLevel="1"/>
    <col min="5" max="5" width="32.21875" hidden="1" customWidth="1" outlineLevel="1"/>
    <col min="6" max="6" width="17.5546875" hidden="1" customWidth="1" outlineLevel="2"/>
    <col min="7" max="7" width="46.77734375" hidden="1" customWidth="1" outlineLevel="2"/>
    <col min="8" max="8" width="26.109375" customWidth="1" collapsed="1"/>
  </cols>
  <sheetData>
    <row r="1" spans="1:8" x14ac:dyDescent="0.3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3">
      <c r="A2" s="113">
        <v>1</v>
      </c>
      <c r="B2" s="114" t="s">
        <v>129</v>
      </c>
      <c r="C2" s="114" t="s">
        <v>144</v>
      </c>
      <c r="D2" s="114" t="s">
        <v>130</v>
      </c>
      <c r="E2" s="114" t="s">
        <v>149</v>
      </c>
      <c r="F2" s="114">
        <v>8848</v>
      </c>
      <c r="G2" s="114" t="s">
        <v>165</v>
      </c>
      <c r="H2" s="114">
        <v>1953</v>
      </c>
    </row>
    <row r="3" spans="1:8" x14ac:dyDescent="0.3">
      <c r="A3" s="113">
        <f>A2+1</f>
        <v>2</v>
      </c>
      <c r="B3" s="114" t="s">
        <v>129</v>
      </c>
      <c r="C3" s="114" t="s">
        <v>145</v>
      </c>
      <c r="D3" s="114" t="s">
        <v>131</v>
      </c>
      <c r="E3" s="114" t="s">
        <v>150</v>
      </c>
      <c r="F3" s="114">
        <v>8611</v>
      </c>
      <c r="G3" s="114" t="s">
        <v>166</v>
      </c>
      <c r="H3" s="114">
        <v>1954</v>
      </c>
    </row>
    <row r="4" spans="1:8" x14ac:dyDescent="0.3">
      <c r="A4" s="113">
        <f t="shared" ref="A4:A16" si="0">A3+1</f>
        <v>3</v>
      </c>
      <c r="B4" s="114" t="s">
        <v>129</v>
      </c>
      <c r="C4" s="114" t="s">
        <v>146</v>
      </c>
      <c r="D4" s="114" t="s">
        <v>132</v>
      </c>
      <c r="E4" s="114" t="s">
        <v>151</v>
      </c>
      <c r="F4" s="114">
        <v>8586</v>
      </c>
      <c r="G4" s="114" t="s">
        <v>167</v>
      </c>
      <c r="H4" s="114">
        <v>1955</v>
      </c>
    </row>
    <row r="5" spans="1:8" x14ac:dyDescent="0.3">
      <c r="A5" s="113">
        <f t="shared" si="0"/>
        <v>4</v>
      </c>
      <c r="B5" s="114" t="s">
        <v>129</v>
      </c>
      <c r="C5" s="114" t="s">
        <v>147</v>
      </c>
      <c r="D5" s="114" t="s">
        <v>133</v>
      </c>
      <c r="E5" s="114" t="s">
        <v>152</v>
      </c>
      <c r="F5" s="114">
        <v>8516</v>
      </c>
      <c r="G5" s="114" t="s">
        <v>168</v>
      </c>
      <c r="H5" s="114">
        <v>1956</v>
      </c>
    </row>
    <row r="6" spans="1:8" x14ac:dyDescent="0.3">
      <c r="A6" s="113">
        <f t="shared" si="0"/>
        <v>5</v>
      </c>
      <c r="B6" s="114" t="s">
        <v>129</v>
      </c>
      <c r="C6" s="114" t="s">
        <v>144</v>
      </c>
      <c r="D6" s="114" t="s">
        <v>134</v>
      </c>
      <c r="E6" s="114" t="s">
        <v>153</v>
      </c>
      <c r="F6" s="114">
        <v>8485</v>
      </c>
      <c r="G6" s="114" t="s">
        <v>164</v>
      </c>
      <c r="H6" s="114">
        <v>1955</v>
      </c>
    </row>
    <row r="7" spans="1:8" x14ac:dyDescent="0.3">
      <c r="A7" s="113">
        <f t="shared" si="0"/>
        <v>6</v>
      </c>
      <c r="B7" s="114" t="s">
        <v>129</v>
      </c>
      <c r="C7" s="114" t="s">
        <v>147</v>
      </c>
      <c r="D7" s="114" t="s">
        <v>135</v>
      </c>
      <c r="E7" s="114" t="s">
        <v>154</v>
      </c>
      <c r="F7" s="114">
        <v>8188</v>
      </c>
      <c r="G7" s="114" t="s">
        <v>169</v>
      </c>
      <c r="H7" s="114">
        <v>1954</v>
      </c>
    </row>
    <row r="8" spans="1:8" x14ac:dyDescent="0.3">
      <c r="A8" s="113">
        <f t="shared" si="0"/>
        <v>7</v>
      </c>
      <c r="B8" s="114" t="s">
        <v>129</v>
      </c>
      <c r="C8" s="114" t="s">
        <v>144</v>
      </c>
      <c r="D8" s="114" t="s">
        <v>136</v>
      </c>
      <c r="E8" s="114" t="s">
        <v>155</v>
      </c>
      <c r="F8" s="114">
        <v>8167</v>
      </c>
      <c r="G8" s="114" t="s">
        <v>170</v>
      </c>
      <c r="H8" s="114">
        <v>1960</v>
      </c>
    </row>
    <row r="9" spans="1:8" x14ac:dyDescent="0.3">
      <c r="A9" s="113">
        <f t="shared" si="0"/>
        <v>8</v>
      </c>
      <c r="B9" s="114" t="s">
        <v>129</v>
      </c>
      <c r="C9" s="114" t="s">
        <v>144</v>
      </c>
      <c r="D9" s="114" t="s">
        <v>137</v>
      </c>
      <c r="E9" s="114" t="s">
        <v>156</v>
      </c>
      <c r="F9" s="114">
        <v>8163</v>
      </c>
      <c r="G9" s="114" t="s">
        <v>171</v>
      </c>
      <c r="H9" s="114">
        <v>1956</v>
      </c>
    </row>
    <row r="10" spans="1:8" x14ac:dyDescent="0.3">
      <c r="A10" s="113">
        <f t="shared" si="0"/>
        <v>9</v>
      </c>
      <c r="B10" s="114" t="s">
        <v>129</v>
      </c>
      <c r="C10" s="114" t="s">
        <v>145</v>
      </c>
      <c r="D10" s="114" t="s">
        <v>148</v>
      </c>
      <c r="E10" s="114" t="s">
        <v>157</v>
      </c>
      <c r="F10" s="114">
        <v>8126</v>
      </c>
      <c r="G10" s="114" t="s">
        <v>172</v>
      </c>
      <c r="H10" s="114">
        <v>1953</v>
      </c>
    </row>
    <row r="11" spans="1:8" x14ac:dyDescent="0.3">
      <c r="A11" s="113">
        <f t="shared" si="0"/>
        <v>10</v>
      </c>
      <c r="B11" s="114" t="s">
        <v>129</v>
      </c>
      <c r="C11" s="114" t="s">
        <v>144</v>
      </c>
      <c r="D11" s="114" t="s">
        <v>138</v>
      </c>
      <c r="E11" s="114" t="s">
        <v>158</v>
      </c>
      <c r="F11" s="114">
        <v>8091</v>
      </c>
      <c r="G11" s="114" t="s">
        <v>173</v>
      </c>
      <c r="H11" s="114">
        <v>1950</v>
      </c>
    </row>
    <row r="12" spans="1:8" x14ac:dyDescent="0.3">
      <c r="A12" s="113">
        <f t="shared" si="0"/>
        <v>11</v>
      </c>
      <c r="B12" s="114" t="s">
        <v>129</v>
      </c>
      <c r="C12" s="114" t="s">
        <v>145</v>
      </c>
      <c r="D12" s="114" t="s">
        <v>139</v>
      </c>
      <c r="E12" s="114" t="s">
        <v>159</v>
      </c>
      <c r="F12" s="114">
        <v>8080</v>
      </c>
      <c r="G12" s="114" t="s">
        <v>174</v>
      </c>
      <c r="H12" s="114">
        <v>1958</v>
      </c>
    </row>
    <row r="13" spans="1:8" x14ac:dyDescent="0.3">
      <c r="A13" s="113">
        <f t="shared" si="0"/>
        <v>12</v>
      </c>
      <c r="B13" s="114" t="s">
        <v>129</v>
      </c>
      <c r="C13" s="114" t="s">
        <v>145</v>
      </c>
      <c r="D13" s="114" t="s">
        <v>140</v>
      </c>
      <c r="E13" s="114" t="s">
        <v>160</v>
      </c>
      <c r="F13" s="114">
        <v>8051</v>
      </c>
      <c r="G13" s="114" t="s">
        <v>175</v>
      </c>
      <c r="H13" s="114">
        <v>1957</v>
      </c>
    </row>
    <row r="14" spans="1:8" x14ac:dyDescent="0.3">
      <c r="A14" s="113">
        <f t="shared" si="0"/>
        <v>13</v>
      </c>
      <c r="B14" s="114" t="s">
        <v>129</v>
      </c>
      <c r="C14" s="114" t="s">
        <v>145</v>
      </c>
      <c r="D14" s="114" t="s">
        <v>141</v>
      </c>
      <c r="E14" s="114" t="s">
        <v>161</v>
      </c>
      <c r="F14" s="114">
        <v>8034</v>
      </c>
      <c r="G14" s="114" t="s">
        <v>176</v>
      </c>
      <c r="H14" s="114">
        <v>1956</v>
      </c>
    </row>
    <row r="15" spans="1:8" x14ac:dyDescent="0.3">
      <c r="A15" s="113">
        <f t="shared" si="0"/>
        <v>14</v>
      </c>
      <c r="B15" s="114" t="s">
        <v>129</v>
      </c>
      <c r="C15" s="114" t="s">
        <v>147</v>
      </c>
      <c r="D15" s="114" t="s">
        <v>142</v>
      </c>
      <c r="E15" s="114" t="s">
        <v>162</v>
      </c>
      <c r="F15" s="114">
        <v>8027</v>
      </c>
      <c r="G15" s="114" t="s">
        <v>177</v>
      </c>
      <c r="H15" s="114">
        <v>1964</v>
      </c>
    </row>
    <row r="16" spans="1:8" x14ac:dyDescent="0.3">
      <c r="A16" s="113">
        <f t="shared" si="0"/>
        <v>15</v>
      </c>
      <c r="B16" s="114" t="s">
        <v>129</v>
      </c>
      <c r="C16" s="114" t="s">
        <v>144</v>
      </c>
      <c r="D16" s="114" t="s">
        <v>143</v>
      </c>
      <c r="E16" s="114" t="s">
        <v>163</v>
      </c>
      <c r="F16" s="114">
        <v>7952</v>
      </c>
      <c r="G16" s="114" t="s">
        <v>178</v>
      </c>
      <c r="H16" s="114">
        <v>1964</v>
      </c>
    </row>
    <row r="17" spans="2:8" x14ac:dyDescent="0.3">
      <c r="B17" s="115"/>
      <c r="C17" s="115"/>
      <c r="H17" s="115"/>
    </row>
  </sheetData>
  <autoFilter ref="A1:H17"/>
  <dataValidations count="2">
    <dataValidation type="list" allowBlank="1" showInputMessage="1" showErrorMessage="1" sqref="B2:B16">
      <formula1>"Азия,Америка,Африка,Европа"</formula1>
    </dataValidation>
    <dataValidation type="list" allowBlank="1" showInputMessage="1" showErrorMessage="1" sqref="E2:E16">
      <formula1>"4001-5000 метров (четырёхтысячники),5001-6000 метров (пятитысячники),6001-7000 (шеститысячники), 7001-8000 метров (семитысячники), 8001 метр - (восьмитысячники)"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L17"/>
  <sheetViews>
    <sheetView workbookViewId="0">
      <selection activeCell="J2" sqref="J2:J17"/>
    </sheetView>
  </sheetViews>
  <sheetFormatPr defaultRowHeight="14.4" x14ac:dyDescent="0.3"/>
  <cols>
    <col min="2" max="2" width="15.33203125" customWidth="1"/>
    <col min="4" max="4" width="10" customWidth="1"/>
    <col min="6" max="6" width="12.5546875" customWidth="1"/>
    <col min="7" max="7" width="15.109375" customWidth="1"/>
    <col min="8" max="8" width="18.44140625" customWidth="1"/>
  </cols>
  <sheetData>
    <row r="1" spans="1:12" ht="15" thickBot="1" x14ac:dyDescent="0.35">
      <c r="A1" s="105" t="s">
        <v>100</v>
      </c>
      <c r="B1" s="105" t="s">
        <v>101</v>
      </c>
      <c r="C1" s="105" t="s">
        <v>102</v>
      </c>
      <c r="D1" s="105" t="s">
        <v>103</v>
      </c>
      <c r="E1" s="105" t="s">
        <v>104</v>
      </c>
      <c r="F1" s="105" t="s">
        <v>105</v>
      </c>
      <c r="G1" s="105" t="s">
        <v>106</v>
      </c>
      <c r="H1" s="105" t="s">
        <v>107</v>
      </c>
      <c r="I1" s="105" t="s">
        <v>108</v>
      </c>
      <c r="J1" s="105" t="s">
        <v>109</v>
      </c>
    </row>
    <row r="2" spans="1:12" ht="15" thickBot="1" x14ac:dyDescent="0.35">
      <c r="A2" s="11">
        <f xml:space="preserve"> K2+1</f>
        <v>1</v>
      </c>
      <c r="B2" s="11" t="s">
        <v>110</v>
      </c>
      <c r="C2" s="11">
        <v>30</v>
      </c>
      <c r="D2" s="11">
        <v>19</v>
      </c>
      <c r="E2" s="11">
        <v>6</v>
      </c>
      <c r="F2" s="11">
        <v>5</v>
      </c>
      <c r="G2" s="11">
        <v>62</v>
      </c>
      <c r="H2" s="11">
        <v>21</v>
      </c>
      <c r="I2" s="11">
        <f>G2 - H2</f>
        <v>41</v>
      </c>
      <c r="J2" s="11">
        <f>D2*3 + E2 *1</f>
        <v>63</v>
      </c>
      <c r="L2" s="16"/>
    </row>
    <row r="3" spans="1:12" ht="15" thickBot="1" x14ac:dyDescent="0.35">
      <c r="A3" s="11">
        <f xml:space="preserve"> A2+1</f>
        <v>2</v>
      </c>
      <c r="B3" s="11" t="s">
        <v>111</v>
      </c>
      <c r="C3" s="11">
        <v>30</v>
      </c>
      <c r="D3" s="11">
        <v>17</v>
      </c>
      <c r="E3" s="11">
        <v>4</v>
      </c>
      <c r="F3" s="11">
        <v>9</v>
      </c>
      <c r="G3" s="11">
        <v>61</v>
      </c>
      <c r="H3" s="11">
        <v>33</v>
      </c>
      <c r="I3" s="11">
        <f t="shared" ref="I3:I17" si="0">G3 - H3</f>
        <v>28</v>
      </c>
      <c r="J3" s="11">
        <f t="shared" ref="J3:J17" si="1">D3*3 + E3 *1</f>
        <v>55</v>
      </c>
    </row>
    <row r="4" spans="1:12" ht="15" thickBot="1" x14ac:dyDescent="0.35">
      <c r="A4" s="11">
        <f t="shared" ref="A4:A17" si="2" xml:space="preserve"> A3+1</f>
        <v>3</v>
      </c>
      <c r="B4" s="11" t="s">
        <v>112</v>
      </c>
      <c r="C4" s="11">
        <v>30</v>
      </c>
      <c r="D4" s="11">
        <v>15</v>
      </c>
      <c r="E4" s="11">
        <v>9</v>
      </c>
      <c r="F4" s="11">
        <v>6</v>
      </c>
      <c r="G4" s="11">
        <v>48</v>
      </c>
      <c r="H4" s="11">
        <v>27</v>
      </c>
      <c r="I4" s="11">
        <f t="shared" si="0"/>
        <v>21</v>
      </c>
      <c r="J4" s="11">
        <f t="shared" si="1"/>
        <v>54</v>
      </c>
    </row>
    <row r="5" spans="1:12" ht="15" thickBot="1" x14ac:dyDescent="0.35">
      <c r="A5" s="11">
        <f t="shared" si="2"/>
        <v>4</v>
      </c>
      <c r="B5" s="11" t="s">
        <v>113</v>
      </c>
      <c r="C5" s="11">
        <v>30</v>
      </c>
      <c r="D5" s="11">
        <v>15</v>
      </c>
      <c r="E5" s="11">
        <v>9</v>
      </c>
      <c r="F5" s="11">
        <v>6</v>
      </c>
      <c r="G5" s="11">
        <v>43</v>
      </c>
      <c r="H5" s="11">
        <v>30</v>
      </c>
      <c r="I5" s="11">
        <f t="shared" si="0"/>
        <v>13</v>
      </c>
      <c r="J5" s="11">
        <f t="shared" si="1"/>
        <v>54</v>
      </c>
    </row>
    <row r="6" spans="1:12" ht="15" thickBot="1" x14ac:dyDescent="0.35">
      <c r="A6" s="11">
        <f t="shared" si="2"/>
        <v>5</v>
      </c>
      <c r="B6" s="11" t="s">
        <v>114</v>
      </c>
      <c r="C6" s="11">
        <v>30</v>
      </c>
      <c r="D6" s="11">
        <v>16</v>
      </c>
      <c r="E6" s="11">
        <v>4</v>
      </c>
      <c r="F6" s="11">
        <v>10</v>
      </c>
      <c r="G6" s="11">
        <v>48</v>
      </c>
      <c r="H6" s="11">
        <v>30</v>
      </c>
      <c r="I6" s="11">
        <f t="shared" si="0"/>
        <v>18</v>
      </c>
      <c r="J6" s="11">
        <f t="shared" si="1"/>
        <v>52</v>
      </c>
    </row>
    <row r="7" spans="1:12" ht="15" thickBot="1" x14ac:dyDescent="0.35">
      <c r="A7" s="11">
        <f t="shared" si="2"/>
        <v>6</v>
      </c>
      <c r="B7" s="11" t="s">
        <v>115</v>
      </c>
      <c r="C7" s="11">
        <v>30</v>
      </c>
      <c r="D7" s="11">
        <v>13</v>
      </c>
      <c r="E7" s="11">
        <v>9</v>
      </c>
      <c r="F7" s="11">
        <v>8</v>
      </c>
      <c r="G7" s="11">
        <v>39</v>
      </c>
      <c r="H7" s="11">
        <v>28</v>
      </c>
      <c r="I7" s="11">
        <f t="shared" si="0"/>
        <v>11</v>
      </c>
      <c r="J7" s="11">
        <f t="shared" si="1"/>
        <v>48</v>
      </c>
    </row>
    <row r="8" spans="1:12" ht="15" thickBot="1" x14ac:dyDescent="0.35">
      <c r="A8" s="11">
        <f t="shared" si="2"/>
        <v>7</v>
      </c>
      <c r="B8" s="11" t="s">
        <v>116</v>
      </c>
      <c r="C8" s="11">
        <v>30</v>
      </c>
      <c r="D8" s="11">
        <v>13</v>
      </c>
      <c r="E8" s="11">
        <v>6</v>
      </c>
      <c r="F8" s="11">
        <v>11</v>
      </c>
      <c r="G8" s="11">
        <v>38</v>
      </c>
      <c r="H8" s="11">
        <v>41</v>
      </c>
      <c r="I8" s="11">
        <f t="shared" si="0"/>
        <v>-3</v>
      </c>
      <c r="J8" s="11">
        <f t="shared" si="1"/>
        <v>45</v>
      </c>
    </row>
    <row r="9" spans="1:12" ht="15" thickBot="1" x14ac:dyDescent="0.35">
      <c r="A9" s="11">
        <f t="shared" si="2"/>
        <v>8</v>
      </c>
      <c r="B9" s="11" t="s">
        <v>117</v>
      </c>
      <c r="C9" s="11">
        <v>30</v>
      </c>
      <c r="D9" s="11">
        <v>12</v>
      </c>
      <c r="E9" s="11">
        <v>6</v>
      </c>
      <c r="F9" s="11">
        <v>12</v>
      </c>
      <c r="G9" s="11">
        <v>31</v>
      </c>
      <c r="H9" s="11">
        <v>37</v>
      </c>
      <c r="I9" s="11">
        <f t="shared" si="0"/>
        <v>-6</v>
      </c>
      <c r="J9" s="11">
        <f t="shared" si="1"/>
        <v>42</v>
      </c>
    </row>
    <row r="10" spans="1:12" ht="15" thickBot="1" x14ac:dyDescent="0.35">
      <c r="A10" s="11">
        <f t="shared" si="2"/>
        <v>9</v>
      </c>
      <c r="B10" s="11" t="s">
        <v>118</v>
      </c>
      <c r="C10" s="11">
        <v>30</v>
      </c>
      <c r="D10" s="11">
        <v>11</v>
      </c>
      <c r="E10" s="11">
        <v>8</v>
      </c>
      <c r="F10" s="11">
        <v>11</v>
      </c>
      <c r="G10" s="11">
        <v>31</v>
      </c>
      <c r="H10" s="11">
        <v>39</v>
      </c>
      <c r="I10" s="11">
        <f t="shared" si="0"/>
        <v>-8</v>
      </c>
      <c r="J10" s="11">
        <f t="shared" si="1"/>
        <v>41</v>
      </c>
    </row>
    <row r="11" spans="1:12" ht="15" thickBot="1" x14ac:dyDescent="0.35">
      <c r="A11" s="11">
        <f t="shared" si="2"/>
        <v>10</v>
      </c>
      <c r="B11" s="11" t="s">
        <v>119</v>
      </c>
      <c r="C11" s="11">
        <v>30</v>
      </c>
      <c r="D11" s="11">
        <v>10</v>
      </c>
      <c r="E11" s="11">
        <v>6</v>
      </c>
      <c r="F11" s="11">
        <v>14</v>
      </c>
      <c r="G11" s="11">
        <v>32</v>
      </c>
      <c r="H11" s="11">
        <v>42</v>
      </c>
      <c r="I11" s="11">
        <f t="shared" si="0"/>
        <v>-10</v>
      </c>
      <c r="J11" s="11">
        <f t="shared" si="1"/>
        <v>36</v>
      </c>
    </row>
    <row r="12" spans="1:12" ht="15" thickBot="1" x14ac:dyDescent="0.35">
      <c r="A12" s="11">
        <f t="shared" si="2"/>
        <v>11</v>
      </c>
      <c r="B12" s="11" t="s">
        <v>120</v>
      </c>
      <c r="C12" s="11">
        <v>30</v>
      </c>
      <c r="D12" s="11">
        <v>8</v>
      </c>
      <c r="E12" s="11">
        <v>11</v>
      </c>
      <c r="F12" s="11">
        <v>11</v>
      </c>
      <c r="G12" s="11">
        <v>36</v>
      </c>
      <c r="H12" s="11">
        <v>33</v>
      </c>
      <c r="I12" s="11">
        <f t="shared" si="0"/>
        <v>3</v>
      </c>
      <c r="J12" s="11">
        <f t="shared" si="1"/>
        <v>35</v>
      </c>
    </row>
    <row r="13" spans="1:12" ht="15" thickBot="1" x14ac:dyDescent="0.35">
      <c r="A13" s="11">
        <f t="shared" si="2"/>
        <v>12</v>
      </c>
      <c r="B13" s="11" t="s">
        <v>121</v>
      </c>
      <c r="C13" s="11">
        <v>30</v>
      </c>
      <c r="D13" s="11">
        <v>9</v>
      </c>
      <c r="E13" s="11">
        <v>6</v>
      </c>
      <c r="F13" s="11">
        <v>15</v>
      </c>
      <c r="G13" s="11">
        <v>33</v>
      </c>
      <c r="H13" s="11">
        <v>48</v>
      </c>
      <c r="I13" s="11">
        <f t="shared" si="0"/>
        <v>-15</v>
      </c>
      <c r="J13" s="11">
        <f t="shared" si="1"/>
        <v>33</v>
      </c>
    </row>
    <row r="14" spans="1:12" ht="15" thickBot="1" x14ac:dyDescent="0.35">
      <c r="A14" s="11">
        <f t="shared" si="2"/>
        <v>13</v>
      </c>
      <c r="B14" s="11" t="s">
        <v>122</v>
      </c>
      <c r="C14" s="11">
        <v>30</v>
      </c>
      <c r="D14" s="11">
        <v>8</v>
      </c>
      <c r="E14" s="11">
        <v>9</v>
      </c>
      <c r="F14" s="11">
        <v>13</v>
      </c>
      <c r="G14" s="11">
        <v>27</v>
      </c>
      <c r="H14" s="11">
        <v>37</v>
      </c>
      <c r="I14" s="11">
        <f t="shared" si="0"/>
        <v>-10</v>
      </c>
      <c r="J14" s="11">
        <f t="shared" si="1"/>
        <v>33</v>
      </c>
    </row>
    <row r="15" spans="1:12" ht="15" thickBot="1" x14ac:dyDescent="0.35">
      <c r="A15" s="11">
        <f t="shared" si="2"/>
        <v>14</v>
      </c>
      <c r="B15" s="11" t="s">
        <v>123</v>
      </c>
      <c r="C15" s="11">
        <v>30</v>
      </c>
      <c r="D15" s="11">
        <v>7</v>
      </c>
      <c r="E15" s="11">
        <v>11</v>
      </c>
      <c r="F15" s="11">
        <v>12</v>
      </c>
      <c r="G15" s="11">
        <v>28</v>
      </c>
      <c r="H15" s="11">
        <v>39</v>
      </c>
      <c r="I15" s="11">
        <f t="shared" si="0"/>
        <v>-11</v>
      </c>
      <c r="J15" s="11">
        <f t="shared" si="1"/>
        <v>32</v>
      </c>
    </row>
    <row r="16" spans="1:12" ht="15" thickBot="1" x14ac:dyDescent="0.35">
      <c r="A16" s="11">
        <f t="shared" si="2"/>
        <v>15</v>
      </c>
      <c r="B16" s="11" t="s">
        <v>124</v>
      </c>
      <c r="C16" s="11">
        <v>30</v>
      </c>
      <c r="D16" s="11">
        <v>6</v>
      </c>
      <c r="E16" s="11">
        <v>10</v>
      </c>
      <c r="F16" s="11">
        <v>14</v>
      </c>
      <c r="G16" s="11">
        <v>23</v>
      </c>
      <c r="H16" s="11">
        <v>51</v>
      </c>
      <c r="I16" s="11">
        <f t="shared" si="0"/>
        <v>-28</v>
      </c>
      <c r="J16" s="11">
        <f t="shared" si="1"/>
        <v>28</v>
      </c>
    </row>
    <row r="17" spans="1:10" ht="15" thickBot="1" x14ac:dyDescent="0.35">
      <c r="A17" s="11">
        <f t="shared" si="2"/>
        <v>16</v>
      </c>
      <c r="B17" s="11" t="s">
        <v>125</v>
      </c>
      <c r="C17" s="11">
        <v>30</v>
      </c>
      <c r="D17" s="11">
        <v>2</v>
      </c>
      <c r="E17" s="11">
        <v>4</v>
      </c>
      <c r="F17" s="11">
        <v>24</v>
      </c>
      <c r="G17" s="11">
        <v>20</v>
      </c>
      <c r="H17" s="11">
        <v>64</v>
      </c>
      <c r="I17" s="11">
        <f t="shared" si="0"/>
        <v>-44</v>
      </c>
      <c r="J17" s="11">
        <f t="shared" si="1"/>
        <v>10</v>
      </c>
    </row>
  </sheetData>
  <conditionalFormatting sqref="I2:I17">
    <cfRule type="cellIs" dxfId="2" priority="8" operator="equal">
      <formula>0</formula>
    </cfRule>
    <cfRule type="expression" dxfId="1" priority="9">
      <formula>LARGE($I$2:$I$17,3)&lt;=I2</formula>
    </cfRule>
    <cfRule type="expression" dxfId="0" priority="14">
      <formula>SMALL($I$2:$I$17,3)&gt;=I2</formula>
    </cfRule>
  </conditionalFormatting>
  <conditionalFormatting sqref="J2:J17">
    <cfRule type="dataBar" priority="1">
      <dataBar>
        <cfvo type="percent" val="0"/>
        <cfvo type="formula" val="MAX($J$2:$J$17)"/>
        <color theme="3" tint="0.59999389629810485"/>
      </dataBar>
      <extLst>
        <ext xmlns:x14="http://schemas.microsoft.com/office/spreadsheetml/2009/9/main" uri="{B025F937-C7B1-47D3-B67F-A62EFF666E3E}">
          <x14:id>{7F9D1070-8DCB-4A98-81CA-C1F312A29113}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D1070-8DCB-4A98-81CA-C1F312A29113}">
            <x14:dataBar minLength="0" maxLength="100" gradient="0">
              <x14:cfvo type="percent">
                <xm:f>0</xm:f>
              </x14:cfvo>
              <x14:cfvo type="formula">
                <xm:f>MAX($J$2:$J$17)</xm:f>
              </x14:cfvo>
              <x14:negativeFillColor rgb="FFFF0000"/>
              <x14:axisColor rgb="FF000000"/>
            </x14:dataBar>
          </x14:cfRule>
          <xm:sqref>J2:J17</xm:sqref>
        </x14:conditionalFormatting>
        <x14:conditionalFormatting xmlns:xm="http://schemas.microsoft.com/office/excel/2006/main">
          <x14:cfRule type="iconSet" priority="4" id="{E73DBCF2-00D6-4ACA-B6D0-B0DD43E4B0CD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formula">
                <xm:f>MAX($D$2:$D$17)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D2:D17</xm:sqref>
        </x14:conditionalFormatting>
        <x14:conditionalFormatting xmlns:xm="http://schemas.microsoft.com/office/excel/2006/main">
          <x14:cfRule type="iconSet" priority="3" id="{7F2DF5A6-5CF1-4922-B230-FD93648EAB72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formula">
                <xm:f>MAX($E$2:$E$17)</xm:f>
              </x14:cfvo>
              <x14:cfIcon iconSet="NoIcons" iconId="0"/>
              <x14:cfIcon iconSet="NoIcons" iconId="0"/>
              <x14:cfIcon iconSet="3Symbols2" iconId="1"/>
            </x14:iconSet>
          </x14:cfRule>
          <xm:sqref>E2:E17</xm:sqref>
        </x14:conditionalFormatting>
        <x14:conditionalFormatting xmlns:xm="http://schemas.microsoft.com/office/excel/2006/main">
          <x14:cfRule type="iconSet" priority="2" id="{18412E4C-6C18-4D1B-ADB0-4394B4CF8688}">
            <x14:iconSet custom="1">
              <x14:cfvo type="percent">
                <xm:f>0</xm:f>
              </x14:cfvo>
              <x14:cfvo type="percent">
                <xm:f>33</xm:f>
              </x14:cfvo>
              <x14:cfvo type="formula">
                <xm:f>MAX($F$2:$F$17)</xm:f>
              </x14:cfvo>
              <x14:cfIcon iconSet="NoIcons" iconId="0"/>
              <x14:cfIcon iconSet="NoIcons" iconId="0"/>
              <x14:cfIcon iconSet="3Symbols2" iconId="0"/>
            </x14:iconSet>
          </x14:cfRule>
          <xm:sqref>F2:F17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Формула</vt:lpstr>
      <vt:lpstr>Прайс-лист</vt:lpstr>
      <vt:lpstr>Стипендия</vt:lpstr>
      <vt:lpstr>Горные пики</vt:lpstr>
      <vt:lpstr>Чемпионат России по футболу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2018-11-28T12:27:20Z</dcterms:modified>
</cp:coreProperties>
</file>