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R23" i="1" l="1"/>
  <c r="R22" i="1"/>
  <c r="R21" i="1"/>
  <c r="R20" i="1"/>
  <c r="R19" i="1"/>
  <c r="R18" i="1"/>
  <c r="R17" i="1"/>
  <c r="R16" i="1"/>
  <c r="R15" i="1"/>
  <c r="R14" i="1"/>
  <c r="R13" i="1"/>
  <c r="R12" i="1"/>
  <c r="R11" i="1"/>
  <c r="R10" i="1"/>
  <c r="R9" i="1"/>
  <c r="R8" i="1"/>
  <c r="R7" i="1"/>
  <c r="R6" i="1"/>
  <c r="R5" i="1"/>
  <c r="R4" i="1"/>
  <c r="R3" i="1"/>
  <c r="R2"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82" i="1"/>
  <c r="R34" i="1" l="1"/>
  <c r="R33" i="1"/>
  <c r="R32" i="1"/>
  <c r="R31" i="1"/>
  <c r="R30" i="1"/>
  <c r="R29" i="1"/>
  <c r="R28" i="1"/>
  <c r="R27" i="1"/>
  <c r="R26" i="1"/>
  <c r="R25" i="1"/>
  <c r="R24" i="1"/>
</calcChain>
</file>

<file path=xl/sharedStrings.xml><?xml version="1.0" encoding="utf-8"?>
<sst xmlns="http://schemas.openxmlformats.org/spreadsheetml/2006/main" count="1027" uniqueCount="568">
  <si>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</si>
  <si>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</si>
  <si>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</si>
  <si>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</si>
  <si>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</si>
  <si>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</si>
  <si>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</si>
  <si>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</si>
  <si>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</si>
  <si>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</si>
  <si>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</si>
  <si>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</si>
  <si>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</si>
  <si>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</si>
  <si>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</si>
  <si>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</si>
  <si>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</si>
  <si>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</si>
  <si>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</si>
  <si>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</si>
  <si>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</si>
  <si>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</si>
  <si>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</si>
  <si>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</si>
  <si>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</si>
  <si>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</si>
  <si>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</si>
  <si>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</si>
  <si>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</si>
  <si>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</si>
  <si>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</si>
  <si>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</si>
  <si>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</si>
  <si>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</si>
  <si>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</si>
  <si>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</si>
  <si>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</si>
  <si>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</si>
  <si>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</si>
  <si>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</si>
  <si>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</si>
  <si>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</si>
  <si>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</si>
  <si>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</si>
  <si>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</si>
  <si>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</si>
  <si>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</si>
  <si>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</si>
  <si>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</si>
  <si>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</si>
  <si>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</si>
  <si>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</si>
  <si>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</si>
  <si>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</si>
  <si>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</si>
  <si>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</si>
  <si>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</si>
  <si>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</si>
  <si>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</si>
  <si>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</si>
  <si>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</si>
  <si>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</si>
  <si>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</si>
  <si>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</si>
  <si>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</si>
  <si>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</si>
  <si>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</si>
  <si>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</si>
  <si>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</si>
  <si>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</si>
  <si>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</si>
  <si>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</si>
  <si>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</si>
  <si>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</si>
  <si>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</si>
  <si>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</si>
  <si>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</si>
  <si>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</si>
  <si>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</si>
  <si>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</si>
  <si>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</si>
  <si>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</si>
  <si>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</si>
  <si>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</si>
  <si>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</si>
  <si>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</si>
  <si>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</si>
  <si>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</si>
  <si>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</si>
  <si>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</si>
  <si>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</si>
  <si>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</si>
  <si>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</si>
  <si>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</si>
  <si>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</si>
  <si>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</si>
  <si>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</si>
  <si>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</si>
  <si>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</si>
  <si>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</si>
  <si>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</si>
  <si>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</si>
  <si>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</si>
  <si>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</si>
  <si>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</si>
  <si>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</si>
  <si>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</si>
  <si>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</si>
  <si>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</si>
  <si>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</si>
  <si>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</si>
  <si>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</si>
  <si>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</si>
  <si>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</si>
  <si>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</si>
  <si>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</si>
  <si>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</si>
  <si>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</si>
  <si>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</si>
  <si>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</si>
  <si>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</si>
  <si>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</si>
  <si>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</si>
  <si>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</si>
  <si>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</si>
  <si>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</si>
  <si>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</si>
  <si>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</si>
  <si>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</si>
  <si>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</si>
  <si>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</si>
  <si>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</si>
  <si>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</si>
  <si>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</si>
  <si>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</si>
  <si>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</si>
  <si>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</si>
  <si>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</si>
  <si>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</si>
  <si>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</si>
  <si>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</si>
  <si>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</si>
  <si>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</si>
  <si>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</si>
  <si>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</si>
  <si>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</si>
  <si>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</si>
  <si>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</si>
  <si>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</si>
  <si>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</si>
  <si>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</si>
  <si>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</si>
  <si>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</si>
  <si>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</si>
  <si>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</si>
  <si>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</si>
  <si>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</si>
  <si>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</si>
  <si>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</si>
  <si>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</si>
  <si>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</si>
  <si>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</si>
  <si>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</si>
  <si>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</si>
  <si>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</si>
  <si>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</si>
  <si>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</si>
  <si>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</si>
  <si>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</si>
  <si>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</si>
  <si>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</si>
  <si>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</si>
  <si>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</si>
  <si>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</si>
  <si>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</si>
  <si>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</si>
  <si>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</si>
  <si>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</si>
  <si>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</si>
  <si>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</si>
  <si>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</si>
  <si>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</si>
  <si>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</si>
  <si>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</si>
  <si>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</si>
  <si>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</si>
  <si>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</si>
  <si>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</si>
  <si>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</si>
  <si>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</si>
  <si>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</si>
  <si>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</si>
  <si>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</si>
  <si>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</si>
  <si>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</si>
  <si>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</si>
  <si>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</si>
  <si>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</si>
  <si>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</si>
  <si>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</si>
  <si>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</si>
  <si>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</si>
  <si>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</si>
  <si>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</si>
  <si>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</si>
  <si>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</si>
  <si>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</si>
  <si>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</si>
  <si>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</si>
  <si>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</si>
  <si>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</si>
  <si>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</si>
  <si>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</si>
  <si>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</si>
  <si>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</si>
  <si>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</si>
  <si>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</si>
  <si>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</si>
  <si>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</si>
  <si>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</si>
  <si>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</si>
  <si>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</si>
  <si>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</si>
  <si>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</si>
  <si>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</si>
  <si>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</si>
  <si>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</si>
  <si>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</si>
  <si>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</si>
  <si>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</si>
  <si>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</si>
  <si>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</si>
  <si>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</si>
  <si>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</si>
  <si>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</si>
  <si>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</si>
  <si>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</si>
  <si>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</si>
  <si>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</si>
  <si>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</si>
  <si>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</si>
  <si>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</si>
  <si>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</si>
  <si>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</si>
  <si>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</si>
  <si>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</si>
  <si>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</si>
  <si>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</si>
  <si>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</si>
  <si>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</si>
  <si>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</si>
  <si>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</si>
  <si>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</si>
  <si>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</si>
  <si>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</si>
  <si>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</si>
  <si>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</si>
  <si>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</si>
  <si>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</si>
  <si>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</si>
  <si>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</si>
  <si>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</si>
  <si>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</si>
  <si>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</si>
  <si>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</si>
  <si>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</si>
  <si>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</si>
  <si>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</si>
  <si>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</si>
  <si>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</si>
  <si>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</si>
  <si>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</si>
  <si>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</si>
  <si>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</si>
  <si>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</si>
  <si>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</si>
  <si>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</si>
  <si>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</si>
  <si>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</si>
  <si>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</si>
  <si>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</si>
  <si>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</si>
  <si>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</si>
  <si>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</si>
  <si>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</si>
  <si>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</si>
  <si>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</si>
  <si>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</si>
  <si>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</si>
  <si>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</si>
  <si>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</si>
  <si>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</si>
  <si>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</si>
  <si>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</si>
  <si>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</si>
  <si>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</si>
  <si>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</si>
  <si>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</si>
  <si>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</si>
  <si>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</si>
  <si>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</si>
  <si>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</si>
  <si>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</si>
  <si>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</si>
  <si>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</si>
  <si>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</si>
  <si>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</si>
  <si>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</si>
  <si>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</si>
  <si>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</si>
  <si>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</si>
  <si>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</si>
  <si>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</si>
  <si>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</si>
  <si>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</si>
  <si>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</si>
  <si>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</si>
  <si>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</si>
  <si>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</si>
  <si>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</si>
  <si>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</si>
  <si>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</si>
  <si>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</si>
  <si>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</si>
  <si>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</si>
  <si>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</si>
  <si>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</si>
  <si>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</si>
  <si>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</si>
  <si>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</si>
  <si>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</si>
  <si>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</si>
  <si>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</si>
  <si>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</si>
  <si>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</si>
  <si>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</si>
  <si>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</si>
  <si>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</si>
  <si>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</si>
  <si>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</si>
  <si>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</si>
  <si>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</si>
  <si>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</si>
  <si>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</si>
  <si>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</si>
  <si>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</si>
  <si>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</si>
  <si>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</si>
  <si>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</si>
  <si>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</si>
  <si>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</si>
  <si>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</si>
  <si>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</si>
  <si>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</si>
  <si>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</si>
  <si>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</si>
  <si>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</si>
  <si>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</si>
  <si>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</si>
  <si>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</si>
  <si>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</si>
  <si>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</si>
  <si>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</si>
  <si>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</si>
  <si>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</si>
  <si>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</si>
  <si>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</si>
  <si>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</si>
  <si>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</si>
  <si>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</si>
  <si>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</si>
  <si>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</si>
  <si>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</si>
  <si>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</si>
  <si>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</si>
  <si>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</si>
  <si>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</si>
  <si>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</si>
  <si>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</si>
  <si>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</si>
  <si>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</si>
  <si>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</si>
  <si>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</si>
  <si>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</si>
  <si>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神渉装置：枢式</t>
  </si>
  <si>
    <t>10-kururu-o-s-3-ex1</t>
    <phoneticPr fontId="1"/>
  </si>
  <si>
    <t>でゅーぷりぎあ</t>
    <phoneticPr fontId="1"/>
  </si>
  <si>
    <t>かんしょうそうちくるるしき</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</si>
  <si>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</si>
  <si>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</si>
  <si>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</si>
  <si>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</si>
  <si>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</si>
  <si>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</si>
  <si>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 xml:space="preserve">&lt;行行行対対&gt; 相手のライフに1ダメージを与える。 </t>
    <rPh sb="1" eb="2">
      <t>ギョウ</t>
    </rPh>
    <rPh sb="2" eb="3">
      <t>ギョウ</t>
    </rPh>
    <rPh sb="3" eb="4">
      <t>ギョウ</t>
    </rPh>
    <rPh sb="4" eb="5">
      <t>タイ</t>
    </rPh>
    <rPh sb="5" eb="6">
      <t>タイ</t>
    </rPh>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</si>
  <si>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</si>
  <si>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 xml:space="preserve">&lt;行行付&gt; あなたの手札から《全力》カードを1枚選び、そのカードを使用してもよい。 
(フェイズは終了しない) </t>
    <phoneticPr fontId="1"/>
  </si>
  <si>
    <t>&lt;攻攻行行行付付&gt;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</si>
  <si>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</si>
  <si>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相オーラ→自オーラ：1 
【使用済】あなたの使用済の切札が未使用に戻った時、このカードを消費を支払わずに使用してもよい。</t>
    <phoneticPr fontId="1"/>
  </si>
  <si>
    <t xml:space="preserve">&lt;攻対&gt; 【展開時】このカードの上に桜花結晶を4個ダストから置く。 
----
【展開中】各ターンにおける相手の2回目の《攻撃》は打ち消される。
</t>
    <phoneticPr fontId="1"/>
  </si>
  <si>
    <t>【展開中】あなたが《行動》カードを使用した時、その解決後に基本動作を1回行ってもよい。</t>
    <phoneticPr fontId="1"/>
  </si>
  <si>
    <t>&lt;攻対&gt; あなたの使用済の切札を1枚選んでもよい。そのカードを消費を支払わずに使用する。(《全力》カードでもよい) 
----
あなたの集中力は0になる。</t>
    <phoneticPr fontId="1"/>
  </si>
  <si>
    <t>&lt;攻攻&gt; 相手のオーラに5ダメージを与える。 
----
&lt;付付&gt; 相手のライフに1ダメージを与える。</t>
    <rPh sb="34" eb="36">
      <t>アイテ</t>
    </rPh>
    <rPh sb="47" eb="48">
      <t>アタ</t>
    </rPh>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</si>
  <si>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</si>
  <si>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対応不可 
【攻撃後】相手は手札から《攻撃》でないカード1枚を捨て札にする。それが行えない場合、相手は手札を公開する。 
----
【再起】境地-あなたの集中力が2である。</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</si>
  <si>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</si>
  <si>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</si>
  <si>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</si>
  <si>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</si>
  <si>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</si>
  <si>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</si>
  <si>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</si>
  <si>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</si>
  <si>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</si>
  <si>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</si>
  <si>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</si>
  <si>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</si>
  <si>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</si>
  <si>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</si>
  <si>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</si>
  <si>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</si>
  <si>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</si>
  <si>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</si>
  <si>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</si>
  <si>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</si>
  <si>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</si>
  <si>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</si>
  <si>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</si>
  <si>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</si>
  <si>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</si>
  <si>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</si>
  <si>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</si>
  <si>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</si>
  <si>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</si>
  <si>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</si>
  <si>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</si>
  <si>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</si>
  <si>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</si>
  <si>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</si>
  <si>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</si>
  <si>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</si>
  <si>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</si>
  <si>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</si>
  <si>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</si>
  <si>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</si>
  <si>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</si>
  <si>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</si>
  <si>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</si>
  <si>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</si>
  <si>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</si>
  <si>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</si>
  <si>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</si>
  <si>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</si>
  <si>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</si>
  <si>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</si>
  <si>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</si>
  <si>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</si>
  <si>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</si>
  <si>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</si>
  <si>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</si>
  <si>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</si>
  <si>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</si>
  <si>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</si>
  <si>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</si>
  <si>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</si>
  <si>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</si>
  <si>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</si>
  <si>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</si>
  <si>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</si>
  <si>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</si>
  <si>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</si>
  <si>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</si>
  <si>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</si>
  <si>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</si>
  <si>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</si>
  <si>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</si>
  <si>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</si>
  <si>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</si>
  <si>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</si>
  <si>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</si>
  <si>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</si>
  <si>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</si>
  <si>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</si>
  <si>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</si>
  <si>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</si>
  <si>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</si>
  <si>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</si>
  <si>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</si>
  <si>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</si>
  <si>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</si>
  <si>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</si>
  <si>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</si>
  <si>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</si>
  <si>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</si>
  <si>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</si>
  <si>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</si>
  <si>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</si>
  <si>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</si>
  <si>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</si>
  <si>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</si>
  <si>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</si>
  <si>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</si>
  <si>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</si>
  <si>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</si>
  <si>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</si>
  <si>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</si>
  <si>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</si>
  <si>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</si>
  <si>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</si>
  <si>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</si>
  <si>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</si>
  <si>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</si>
  <si>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</si>
  <si>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</si>
  <si>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</si>
  <si>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</si>
  <si>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</si>
  <si>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</si>
  <si>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</si>
  <si>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Julia's BlackBox</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</si>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</sst>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
  <sheetViews>
    <sheetView tabSelected="1" topLeftCell="B1" workbookViewId="0">
      <pane ySplit="1" topLeftCell="A101" activePane="bottomLeft" state="frozen"/>
      <selection pane="bottomLeft" activeCell="J83" sqref="J83"/>
    </sheetView>
  </sheetViews>
  <sheetFormatPr defaultRowHeight="12" x14ac:dyDescent="0.15"/>
  <cols>
    <col min="1" max="1" width="16.5" style="4" bestFit="1" customWidth="1"/>
    <col min="2" max="2" width="9" style="4"/>
    <col min="3" max="3" width="18.375" style="4" bestFit="1" customWidth="1"/>
    <col min="4" max="4" width="21.5" style="4" bestFit="1" customWidth="1"/>
    <col min="5" max="7" width="9" style="4"/>
    <col min="8" max="9" width="12.75" style="4" bestFit="1" customWidth="1"/>
    <col min="10" max="10" width="12.75" style="2" bestFit="1" customWidth="1"/>
    <col min="11" max="11" width="12.75" style="4" bestFit="1" customWidth="1"/>
    <col min="12" max="15" width="9" style="4"/>
    <col min="16" max="16" width="56" style="4" bestFit="1" customWidth="1"/>
    <col min="17" max="17" width="12.75" style="4" bestFit="1" customWidth="1"/>
    <col min="18" max="18" width="255.625" style="1" bestFit="1" customWidth="1"/>
    <col min="19" max="16384" width="9" style="1"/>
  </cols>
  <sheetData>
    <row r="1" spans="1:18" ht="11.25" customHeight="1" x14ac:dyDescent="0.15">
      <c r="A1" s="4" t="s">
        <v>0</v>
      </c>
      <c r="B1" s="4" t="s">
        <v>2</v>
      </c>
      <c r="C1" s="4" t="s">
        <v>16</v>
      </c>
      <c r="D1" s="4" t="s">
        <v>17</v>
      </c>
      <c r="E1" s="4" t="s">
        <v>5</v>
      </c>
      <c r="F1" s="4" t="s">
        <v>4</v>
      </c>
      <c r="G1" s="4" t="s">
        <v>6</v>
      </c>
      <c r="H1" s="4" t="s">
        <v>10</v>
      </c>
      <c r="I1" s="13" t="s">
        <v>246</v>
      </c>
      <c r="J1" s="2" t="s">
        <v>11</v>
      </c>
      <c r="K1" s="13" t="s">
        <v>246</v>
      </c>
      <c r="L1" s="4" t="s">
        <v>13</v>
      </c>
      <c r="M1" s="4" t="s">
        <v>14</v>
      </c>
      <c r="N1" s="4" t="s">
        <v>212</v>
      </c>
      <c r="O1" s="4" t="s">
        <v>552</v>
      </c>
      <c r="P1" s="4" t="s">
        <v>15</v>
      </c>
      <c r="Q1" s="4" t="s">
        <v>246</v>
      </c>
    </row>
    <row r="2" spans="1:18" x14ac:dyDescent="0.15">
      <c r="A2" s="4" t="s">
        <v>1</v>
      </c>
      <c r="B2" s="4" t="s">
        <v>3</v>
      </c>
      <c r="C2" s="4" t="s">
        <v>41</v>
      </c>
      <c r="D2" s="4" t="s">
        <v>18</v>
      </c>
      <c r="E2" s="4" t="s">
        <v>7</v>
      </c>
      <c r="F2" s="4" t="s">
        <v>9</v>
      </c>
      <c r="H2" s="4">
        <v>4</v>
      </c>
      <c r="I2" s="13"/>
      <c r="J2" s="2" t="s">
        <v>12</v>
      </c>
      <c r="K2" s="13"/>
      <c r="P2" s="4" t="s">
        <v>34</v>
      </c>
      <c r="Q2" s="13"/>
      <c r="R2" s="3" t="str">
        <f>", '"&amp;A2&amp;"': {megami: '"&amp;B2&amp;"', name: '"&amp;C2&amp;"', ruby: '"&amp;D2&amp;"', baseType: '"&amp;VLOOKUP(E2,Sheet2!$A$1:$B$99,2,FALSE)&amp;"', types: ['"&amp;VLOOKUP(F2,Sheet2!$D$1:$E$99,2,FALSE)&amp;"'"&amp;IF(G2&lt;&gt;"",", '"&amp; VLOOKUP(G2,Sheet2!$D$1:$E$99,2,FALSE) &amp;"'","")&amp;"]"&amp;IF(H2&lt;&gt;"", ", range: '"&amp;H2&amp;"'", "")&amp;IF(J2&lt;&gt;"", ", damage: '"&amp;J2&amp;"'", "")&amp;IF(L2&lt;&gt;"", ", capacity: '"&amp;L2&amp;"'", "")&amp;IF(M2&lt;&gt;"", ", cost: '"&amp;M2&amp;"'", "")&amp;", text: '"&amp;SUBSTITUTE(P2, CHAR(10), "\n")&amp;"'"&amp;IF(N2="○", ", sealable: true", "")&amp;IF(O2="○", ", removable: true", "")&amp;"}"</f>
        <v>, '04-tokoyo-o-n-1': {megami: 'tokoyo', name: '梳流し', ruby: 'すきながし', baseType: 'normal', types: ['attack'], range: '4', damage: '-/1', text: '【攻撃後】境地-あなたの集中力が2ならば、このカードを山札の上に戻す。'}</v>
      </c>
    </row>
    <row r="3" spans="1:18" x14ac:dyDescent="0.15">
      <c r="A3" s="4" t="s">
        <v>35</v>
      </c>
      <c r="B3" s="4" t="s">
        <v>3</v>
      </c>
      <c r="C3" s="4" t="s">
        <v>42</v>
      </c>
      <c r="D3" s="4" t="s">
        <v>62</v>
      </c>
      <c r="E3" s="4" t="s">
        <v>7</v>
      </c>
      <c r="F3" s="4" t="s">
        <v>9</v>
      </c>
      <c r="H3" s="4" t="s">
        <v>58</v>
      </c>
      <c r="I3" s="13"/>
      <c r="J3" s="2" t="s">
        <v>59</v>
      </c>
      <c r="K3" s="13"/>
      <c r="P3" s="4" t="s">
        <v>73</v>
      </c>
      <c r="Q3" s="13"/>
      <c r="R3" s="3" t="str">
        <f>", '"&amp;A3&amp;"': {megami: '"&amp;B3&amp;"', name: '"&amp;C3&amp;"', ruby: '"&amp;D3&amp;"', baseType: '"&amp;VLOOKUP(E3,Sheet2!$A$1:$B$99,2,FALSE)&amp;"', types: ['"&amp;VLOOKUP(F3,Sheet2!$D$1:$E$99,2,FALSE)&amp;"'"&amp;IF(G3&lt;&gt;"",", '"&amp; VLOOKUP(G3,Sheet2!$D$1:$E$99,2,FALSE) &amp;"'","")&amp;"]"&amp;IF(H3&lt;&gt;"", ", range: '"&amp;H3&amp;"'", "")&amp;IF(J3&lt;&gt;"", ", damage: '"&amp;J3&amp;"'", "")&amp;IF(L3&lt;&gt;"", ", capacity: '"&amp;L3&amp;"'", "")&amp;IF(M3&lt;&gt;"", ", cost: '"&amp;M3&amp;"'", "")&amp;", text: '"&amp;SUBSTITUTE(P3, CHAR(10), "\n")&amp;"'"&amp;IF(N3="○", ", sealable: true", "")&amp;IF(O3="○", ", removable: true", "")&amp;"}"</f>
        <v>, '04-tokoyo-o-n-2': {megami: 'tokoyo', name: '雅打ち', ruby: 'みやびうち', baseType: 'normal', types: ['attack'], range: '2-4', damage: '2/1', text: '【攻撃後】境地-あなたの集中力が2ならば、対応した切札でない《攻撃》を打ち消す。'}</v>
      </c>
    </row>
    <row r="4" spans="1:18" x14ac:dyDescent="0.15">
      <c r="A4" s="4" t="s">
        <v>36</v>
      </c>
      <c r="B4" s="4" t="s">
        <v>3</v>
      </c>
      <c r="C4" s="4" t="s">
        <v>43</v>
      </c>
      <c r="D4" s="4" t="s">
        <v>63</v>
      </c>
      <c r="E4" s="4" t="s">
        <v>7</v>
      </c>
      <c r="F4" s="4" t="s">
        <v>23</v>
      </c>
      <c r="I4" s="13"/>
      <c r="K4" s="13"/>
      <c r="P4" s="5" t="s">
        <v>72</v>
      </c>
      <c r="Q4" s="13"/>
      <c r="R4" s="3" t="str">
        <f>", '"&amp;A4&amp;"': {megami: '"&amp;B4&amp;"', name: '"&amp;C4&amp;"', ruby: '"&amp;D4&amp;"', baseType: '"&amp;VLOOKUP(E4,Sheet2!$A$1:$B$99,2,FALSE)&amp;"', types: ['"&amp;VLOOKUP(F4,Sheet2!$D$1:$E$99,2,FALSE)&amp;"'"&amp;IF(G4&lt;&gt;"",", '"&amp; VLOOKUP(G4,Sheet2!$D$1:$E$99,2,FALSE) &amp;"'","")&amp;"]"&amp;IF(H4&lt;&gt;"", ", range: '"&amp;H4&amp;"'", "")&amp;IF(J4&lt;&gt;"", ", damage: '"&amp;J4&amp;"'", "")&amp;IF(L4&lt;&gt;"", ", capacity: '"&amp;L4&amp;"'", "")&amp;IF(M4&lt;&gt;"", ", cost: '"&amp;M4&amp;"'", "")&amp;", text: '"&amp;SUBSTITUTE(P4, CHAR(10), "\n")&amp;"'"&amp;IF(N4="○", ", sealable: true", "")&amp;IF(O4="○", ", removable: true", "")&amp;"}"</f>
        <v>, '04-tokoyo-o-n-3': {megami: 'tokoyo', name: '跳ね兎', ruby: 'はねうさぎ', baseType: 'normal', types: ['action'], text: '現在の間合が3以下ならば、ダスト→間合：2'}</v>
      </c>
    </row>
    <row r="5" spans="1:18" ht="36" x14ac:dyDescent="0.15">
      <c r="A5" s="4" t="s">
        <v>37</v>
      </c>
      <c r="B5" s="4" t="s">
        <v>3</v>
      </c>
      <c r="C5" s="4" t="s">
        <v>45</v>
      </c>
      <c r="D5" s="4" t="s">
        <v>64</v>
      </c>
      <c r="E5" s="4" t="s">
        <v>7</v>
      </c>
      <c r="F5" s="4" t="s">
        <v>23</v>
      </c>
      <c r="G5" s="4" t="s">
        <v>28</v>
      </c>
      <c r="I5" s="13"/>
      <c r="K5" s="13"/>
      <c r="P5" s="5" t="s">
        <v>71</v>
      </c>
      <c r="Q5" s="13"/>
      <c r="R5" s="3" t="str">
        <f>", '"&amp;A5&amp;"': {megami: '"&amp;B5&amp;"', name: '"&amp;C5&amp;"', ruby: '"&amp;D5&amp;"', baseType: '"&amp;VLOOKUP(E5,Sheet2!$A$1:$B$99,2,FALSE)&amp;"', types: ['"&amp;VLOOKUP(F5,Sheet2!$D$1:$E$99,2,FALSE)&amp;"'"&amp;IF(G5&lt;&gt;"",", '"&amp; VLOOKUP(G5,Sheet2!$D$1:$E$99,2,FALSE) &amp;"'","")&amp;"]"&amp;IF(H5&lt;&gt;"", ", range: '"&amp;H5&amp;"'", "")&amp;IF(J5&lt;&gt;"", ", damage: '"&amp;J5&amp;"'", "")&amp;IF(L5&lt;&gt;"", ", capacity: '"&amp;L5&amp;"'", "")&amp;IF(M5&lt;&gt;"", ", cost: '"&amp;M5&amp;"'", "")&amp;", text: '"&amp;SUBSTITUTE(P5, CHAR(10), "\n")&amp;"'"&amp;IF(N5="○", ", sealable: true", "")&amp;IF(O5="○", ", removable: true", "")&amp;"}"</f>
        <v>, '04-tokoyo-o-n-4': {megami: 'tokoyo', name: '詩舞', ruby: 'しぶ', baseType: 'normal', types: ['action', 'reaction'], text: '集中力を1得て、以下から1つを選ぶ。\n・自フレア→自オーラ：1\n・自オーラ→間合：1'}</v>
      </c>
    </row>
    <row r="6" spans="1:18" ht="36" x14ac:dyDescent="0.15">
      <c r="A6" s="4" t="s">
        <v>38</v>
      </c>
      <c r="B6" s="4" t="s">
        <v>3</v>
      </c>
      <c r="C6" s="4" t="s">
        <v>46</v>
      </c>
      <c r="D6" s="4" t="s">
        <v>65</v>
      </c>
      <c r="E6" s="4" t="s">
        <v>7</v>
      </c>
      <c r="F6" s="4" t="s">
        <v>23</v>
      </c>
      <c r="G6" s="4" t="s">
        <v>31</v>
      </c>
      <c r="I6" s="13"/>
      <c r="K6" s="13"/>
      <c r="P6" s="5" t="s">
        <v>70</v>
      </c>
      <c r="Q6" s="13"/>
      <c r="R6" s="3" t="str">
        <f>", '"&amp;A6&amp;"': {megami: '"&amp;B6&amp;"', name: '"&amp;C6&amp;"', ruby: '"&amp;D6&amp;"', baseType: '"&amp;VLOOKUP(E6,Sheet2!$A$1:$B$99,2,FALSE)&amp;"', types: ['"&amp;VLOOKUP(F6,Sheet2!$D$1:$E$99,2,FALSE)&amp;"'"&amp;IF(G6&lt;&gt;"",", '"&amp; VLOOKUP(G6,Sheet2!$D$1:$E$99,2,FALSE) &amp;"'","")&amp;"]"&amp;IF(H6&lt;&gt;"", ", range: '"&amp;H6&amp;"'", "")&amp;IF(J6&lt;&gt;"", ", damage: '"&amp;J6&amp;"'", "")&amp;IF(L6&lt;&gt;"", ", capacity: '"&amp;L6&amp;"'", "")&amp;IF(M6&lt;&gt;"", ", cost: '"&amp;M6&amp;"'", "")&amp;", text: '"&amp;SUBSTITUTE(P6, CHAR(10), "\n")&amp;"'"&amp;IF(N6="○", ", sealable: true", "")&amp;IF(O6="○",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7" spans="1:18" ht="24" x14ac:dyDescent="0.15">
      <c r="A7" s="4" t="s">
        <v>39</v>
      </c>
      <c r="B7" s="4" t="s">
        <v>3</v>
      </c>
      <c r="C7" s="4" t="s">
        <v>47</v>
      </c>
      <c r="D7" s="4" t="s">
        <v>66</v>
      </c>
      <c r="E7" s="4" t="s">
        <v>7</v>
      </c>
      <c r="F7" s="4" t="s">
        <v>48</v>
      </c>
      <c r="I7" s="13"/>
      <c r="K7" s="13"/>
      <c r="L7" s="4">
        <v>2</v>
      </c>
      <c r="P7" s="5" t="s">
        <v>68</v>
      </c>
      <c r="Q7" s="13"/>
      <c r="R7" s="3" t="str">
        <f>", '"&amp;A7&amp;"': {megami: '"&amp;B7&amp;"', name: '"&amp;C7&amp;"', ruby: '"&amp;D7&amp;"', baseType: '"&amp;VLOOKUP(E7,Sheet2!$A$1:$B$99,2,FALSE)&amp;"', types: ['"&amp;VLOOKUP(F7,Sheet2!$D$1:$E$99,2,FALSE)&amp;"'"&amp;IF(G7&lt;&gt;"",", '"&amp; VLOOKUP(G7,Sheet2!$D$1:$E$99,2,FALSE) &amp;"'","")&amp;"]"&amp;IF(H7&lt;&gt;"", ", range: '"&amp;H7&amp;"'", "")&amp;IF(J7&lt;&gt;"", ", damage: '"&amp;J7&amp;"'", "")&amp;IF(L7&lt;&gt;"", ", capacity: '"&amp;L7&amp;"'", "")&amp;IF(M7&lt;&gt;"", ", cost: '"&amp;M7&amp;"'", "")&amp;", text: '"&amp;SUBSTITUTE(P7, CHAR(10), "\n")&amp;"'"&amp;IF(N7="○", ", sealable: true", "")&amp;IF(O7="○", ", removable: true", "")&amp;"}"</f>
        <v>, '04-tokoyo-o-n-6': {megami: 'tokoyo', name: '風舞台', ruby: 'かぜぶたい', baseType: 'normal', types: ['enhance'], capacity: '2', text: '【展開時】間合→自オーラ：2 \n【破棄時】自オーラ→間合：2'}</v>
      </c>
    </row>
    <row r="8" spans="1:18" ht="24" x14ac:dyDescent="0.15">
      <c r="A8" s="4" t="s">
        <v>40</v>
      </c>
      <c r="B8" s="4" t="s">
        <v>3</v>
      </c>
      <c r="C8" s="4" t="s">
        <v>49</v>
      </c>
      <c r="D8" s="4" t="s">
        <v>67</v>
      </c>
      <c r="E8" s="4" t="s">
        <v>7</v>
      </c>
      <c r="F8" s="4" t="s">
        <v>48</v>
      </c>
      <c r="I8" s="13"/>
      <c r="K8" s="13"/>
      <c r="L8" s="4">
        <v>1</v>
      </c>
      <c r="P8" s="5" t="s">
        <v>69</v>
      </c>
      <c r="Q8" s="13"/>
      <c r="R8" s="3" t="str">
        <f>", '"&amp;A8&amp;"': {megami: '"&amp;B8&amp;"', name: '"&amp;C8&amp;"', ruby: '"&amp;D8&amp;"', baseType: '"&amp;VLOOKUP(E8,Sheet2!$A$1:$B$99,2,FALSE)&amp;"', types: ['"&amp;VLOOKUP(F8,Sheet2!$D$1:$E$99,2,FALSE)&amp;"'"&amp;IF(G8&lt;&gt;"",", '"&amp; VLOOKUP(G8,Sheet2!$D$1:$E$99,2,FALSE) &amp;"'","")&amp;"]"&amp;IF(H8&lt;&gt;"", ", range: '"&amp;H8&amp;"'", "")&amp;IF(J8&lt;&gt;"", ", damage: '"&amp;J8&amp;"'", "")&amp;IF(L8&lt;&gt;"", ", capacity: '"&amp;L8&amp;"'", "")&amp;IF(M8&lt;&gt;"", ", cost: '"&amp;M8&amp;"'", "")&amp;", text: '"&amp;SUBSTITUTE(P8, CHAR(10), "\n")&amp;"'"&amp;IF(N8="○", ", sealable: true", "")&amp;IF(O8="○", ", removable: true", "")&amp;"}"</f>
        <v>, '04-tokoyo-o-n-7': {megami: 'tokoyo', name: '晴舞台', ruby: 'はれぶたい', baseType: 'normal', types: ['enhance'], capacity: '1', text: '【破棄時】境地-あなたの集中力が2ならば、ダスト→自オーラ：2 \n【破棄時】境地-あなたは集中力を1得る。'}</v>
      </c>
    </row>
    <row r="9" spans="1:18" x14ac:dyDescent="0.15">
      <c r="A9" s="4" t="s">
        <v>74</v>
      </c>
      <c r="B9" s="4" t="s">
        <v>3</v>
      </c>
      <c r="C9" s="4" t="s">
        <v>50</v>
      </c>
      <c r="D9" s="4" t="s">
        <v>89</v>
      </c>
      <c r="E9" s="4" t="s">
        <v>19</v>
      </c>
      <c r="F9" s="4" t="s">
        <v>8</v>
      </c>
      <c r="H9" s="4" t="s">
        <v>51</v>
      </c>
      <c r="I9" s="13"/>
      <c r="J9" s="2" t="s">
        <v>12</v>
      </c>
      <c r="K9" s="13"/>
      <c r="M9" s="4" t="s">
        <v>78</v>
      </c>
      <c r="P9" s="4" t="s">
        <v>83</v>
      </c>
      <c r="Q9" s="13"/>
      <c r="R9" s="3" t="str">
        <f>", '"&amp;A9&amp;"': {megami: '"&amp;B9&amp;"', name: '"&amp;C9&amp;"', ruby: '"&amp;D9&amp;"', baseType: '"&amp;VLOOKUP(E9,Sheet2!$A$1:$B$99,2,FALSE)&amp;"', types: ['"&amp;VLOOKUP(F9,Sheet2!$D$1:$E$99,2,FALSE)&amp;"'"&amp;IF(G9&lt;&gt;"",", '"&amp; VLOOKUP(G9,Sheet2!$D$1:$E$99,2,FALSE) &amp;"'","")&amp;"]"&amp;IF(H9&lt;&gt;"", ", range: '"&amp;H9&amp;"'", "")&amp;IF(J9&lt;&gt;"", ", damage: '"&amp;J9&amp;"'", "")&amp;IF(L9&lt;&gt;"", ", capacity: '"&amp;L9&amp;"'", "")&amp;IF(M9&lt;&gt;"", ", cost: '"&amp;M9&amp;"'", "")&amp;", text: '"&amp;SUBSTITUTE(P9, CHAR(10), "\n")&amp;"'"&amp;IF(N9="○", ", sealable: true", "")&amp;IF(O9="○", ", removable: true", "")&amp;"}"</f>
        <v>, '04-tokoyo-o-s-1': {megami: 'tokoyo', name: '久遠ノ花', ruby: 'くおんのはな', baseType: 'special', types: ['attack'], range: '0-10', damage: '-/1', cost: '5', text: '【攻撃後】対応した《攻撃》を打ち消す。'}</v>
      </c>
    </row>
    <row r="10" spans="1:18" ht="24" x14ac:dyDescent="0.15">
      <c r="A10" s="4" t="s">
        <v>75</v>
      </c>
      <c r="B10" s="4" t="s">
        <v>3</v>
      </c>
      <c r="C10" s="4" t="s">
        <v>52</v>
      </c>
      <c r="D10" s="4" t="s">
        <v>88</v>
      </c>
      <c r="E10" s="4" t="s">
        <v>19</v>
      </c>
      <c r="F10" s="4" t="s">
        <v>8</v>
      </c>
      <c r="H10" s="4" t="s">
        <v>79</v>
      </c>
      <c r="I10" s="13"/>
      <c r="J10" s="2" t="s">
        <v>81</v>
      </c>
      <c r="K10" s="13"/>
      <c r="M10" s="4" t="s">
        <v>55</v>
      </c>
      <c r="P10" s="5" t="s">
        <v>84</v>
      </c>
      <c r="Q10" s="13"/>
      <c r="R10" s="3" t="str">
        <f>", '"&amp;A10&amp;"': {megami: '"&amp;B10&amp;"', name: '"&amp;C10&amp;"', ruby: '"&amp;D10&amp;"', baseType: '"&amp;VLOOKUP(E10,Sheet2!$A$1:$B$99,2,FALSE)&amp;"', types: ['"&amp;VLOOKUP(F10,Sheet2!$D$1:$E$99,2,FALSE)&amp;"'"&amp;IF(G10&lt;&gt;"",", '"&amp; VLOOKUP(G10,Sheet2!$D$1:$E$99,2,FALSE) &amp;"'","")&amp;"]"&amp;IF(H10&lt;&gt;"", ", range: '"&amp;H10&amp;"'", "")&amp;IF(J10&lt;&gt;"", ", damage: '"&amp;J10&amp;"'", "")&amp;IF(L10&lt;&gt;"", ", capacity: '"&amp;L10&amp;"'", "")&amp;IF(M10&lt;&gt;"", ", cost: '"&amp;M10&amp;"'", "")&amp;", text: '"&amp;SUBSTITUTE(P10, CHAR(10), "\n")&amp;"'"&amp;IF(N10="○", ", sealable: true", "")&amp;IF(O10="○", ", removable: true", "")&amp;"}"</f>
        <v>, '04-tokoyo-o-s-2': {megami: 'tokoyo', name: '千歳ノ鳥', ruby: 'ちとせのとり', baseType: 'special', types: ['attack'], range: '3-4', damage: '2/2', cost: '2', text: '【攻撃後】山札を再構成する。 \n(その際にダメージは受けない)'}</v>
      </c>
    </row>
    <row r="11" spans="1:18" ht="60" x14ac:dyDescent="0.15">
      <c r="A11" s="4" t="s">
        <v>76</v>
      </c>
      <c r="B11" s="4" t="s">
        <v>3</v>
      </c>
      <c r="C11" s="4" t="s">
        <v>53</v>
      </c>
      <c r="D11" s="4" t="s">
        <v>87</v>
      </c>
      <c r="E11" s="4" t="s">
        <v>19</v>
      </c>
      <c r="F11" s="4" t="s">
        <v>8</v>
      </c>
      <c r="H11" s="4" t="s">
        <v>80</v>
      </c>
      <c r="I11" s="13"/>
      <c r="J11" s="2" t="s">
        <v>82</v>
      </c>
      <c r="K11" s="13"/>
      <c r="M11" s="4" t="s">
        <v>56</v>
      </c>
      <c r="P11" s="5" t="s">
        <v>405</v>
      </c>
      <c r="Q11" s="13"/>
      <c r="R11" s="3" t="str">
        <f>", '"&amp;A11&amp;"': {megami: '"&amp;B11&amp;"', name: '"&amp;C11&amp;"', ruby: '"&amp;D11&amp;"', baseType: '"&amp;VLOOKUP(E11,Sheet2!$A$1:$B$99,2,FALSE)&amp;"', types: ['"&amp;VLOOKUP(F11,Sheet2!$D$1:$E$99,2,FALSE)&amp;"'"&amp;IF(G11&lt;&gt;"",", '"&amp; VLOOKUP(G11,Sheet2!$D$1:$E$99,2,FALSE) &amp;"'","")&amp;"]"&amp;IF(H11&lt;&gt;"", ", range: '"&amp;H11&amp;"'", "")&amp;IF(J11&lt;&gt;"", ", damage: '"&amp;J11&amp;"'", "")&amp;IF(L11&lt;&gt;"", ", capacity: '"&amp;L11&amp;"'", "")&amp;IF(M11&lt;&gt;"", ", cost: '"&amp;M11&amp;"'", "")&amp;", text: '"&amp;SUBSTITUTE(P11, CHAR(10), "\n")&amp;"'"&amp;IF(N11="○", ", sealable: true", "")&amp;IF(O11="○",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12" spans="1:18" x14ac:dyDescent="0.15">
      <c r="A12" s="4" t="s">
        <v>77</v>
      </c>
      <c r="B12" s="4" t="s">
        <v>3</v>
      </c>
      <c r="C12" s="4" t="s">
        <v>54</v>
      </c>
      <c r="D12" s="4" t="s">
        <v>86</v>
      </c>
      <c r="E12" s="4" t="s">
        <v>19</v>
      </c>
      <c r="F12" s="4" t="s">
        <v>23</v>
      </c>
      <c r="I12" s="13"/>
      <c r="K12" s="13"/>
      <c r="M12" s="4" t="s">
        <v>55</v>
      </c>
      <c r="P12" s="4" t="s">
        <v>85</v>
      </c>
      <c r="Q12" s="13"/>
      <c r="R12" s="3" t="str">
        <f>", '"&amp;A12&amp;"': {megami: '"&amp;B12&amp;"', name: '"&amp;C12&amp;"', ruby: '"&amp;D12&amp;"', baseType: '"&amp;VLOOKUP(E12,Sheet2!$A$1:$B$99,2,FALSE)&amp;"', types: ['"&amp;VLOOKUP(F12,Sheet2!$D$1:$E$99,2,FALSE)&amp;"'"&amp;IF(G12&lt;&gt;"",", '"&amp; VLOOKUP(G12,Sheet2!$D$1:$E$99,2,FALSE) &amp;"'","")&amp;"]"&amp;IF(H12&lt;&gt;"", ", range: '"&amp;H12&amp;"'", "")&amp;IF(J12&lt;&gt;"", ", damage: '"&amp;J12&amp;"'", "")&amp;IF(L12&lt;&gt;"", ", capacity: '"&amp;L12&amp;"'", "")&amp;IF(M12&lt;&gt;"", ", cost: '"&amp;M12&amp;"'", "")&amp;", text: '"&amp;SUBSTITUTE(P12, CHAR(10), "\n")&amp;"'"&amp;IF(N12="○", ", sealable: true", "")&amp;IF(O12="○", ", removable: true", "")&amp;"}"</f>
        <v>, '04-tokoyo-o-s-4': {megami: 'tokoyo', name: '常世ノ月', ruby: 'とこよのつき', baseType: 'special', types: ['action'], cost: '2', text: 'あなたの集中力は2になり、相手の集中力は0になり、相手を畏縮させる。'}</v>
      </c>
    </row>
    <row r="13" spans="1:18" x14ac:dyDescent="0.15">
      <c r="A13" s="4" t="s">
        <v>92</v>
      </c>
      <c r="B13" s="4" t="s">
        <v>103</v>
      </c>
      <c r="C13" s="4" t="s">
        <v>104</v>
      </c>
      <c r="D13" s="4" t="s">
        <v>117</v>
      </c>
      <c r="E13" s="4" t="s">
        <v>7</v>
      </c>
      <c r="F13" s="4" t="s">
        <v>8</v>
      </c>
      <c r="H13" s="4" t="s">
        <v>79</v>
      </c>
      <c r="I13" s="13"/>
      <c r="J13" s="2" t="s">
        <v>128</v>
      </c>
      <c r="K13" s="13"/>
      <c r="P13" s="6" t="s">
        <v>105</v>
      </c>
      <c r="Q13" s="13"/>
      <c r="R13" s="3" t="str">
        <f>", '"&amp;A13&amp;"': {megami: '"&amp;B13&amp;"', name: '"&amp;C13&amp;"', ruby: '"&amp;D13&amp;"', baseType: '"&amp;VLOOKUP(E13,Sheet2!$A$1:$B$99,2,FALSE)&amp;"', types: ['"&amp;VLOOKUP(F13,Sheet2!$D$1:$E$99,2,FALSE)&amp;"'"&amp;IF(G13&lt;&gt;"",", '"&amp; VLOOKUP(G13,Sheet2!$D$1:$E$99,2,FALSE) &amp;"'","")&amp;"]"&amp;IF(H13&lt;&gt;"", ", range: '"&amp;H13&amp;"'", "")&amp;IF(J13&lt;&gt;"", ", damage: '"&amp;J13&amp;"'", "")&amp;IF(L13&lt;&gt;"", ", capacity: '"&amp;L13&amp;"'", "")&amp;IF(M13&lt;&gt;"", ", cost: '"&amp;M13&amp;"'", "")&amp;", text: '"&amp;SUBSTITUTE(P13, CHAR(10), "\n")&amp;"'"&amp;IF(N13="○", ", sealable: true", "")&amp;IF(O13="○", ", removable: true", "")&amp;"}"</f>
        <v>, '05-oboro-o-n-1': {megami: 'oboro', name: '鋼糸', ruby: 'こうし', baseType: 'normal', types: ['attack'], range: '3-4', damage: '2/2', text: '設置'}</v>
      </c>
    </row>
    <row r="14" spans="1:18" ht="33.75" x14ac:dyDescent="0.15">
      <c r="A14" s="4" t="s">
        <v>93</v>
      </c>
      <c r="B14" s="4" t="s">
        <v>103</v>
      </c>
      <c r="C14" s="4" t="s">
        <v>106</v>
      </c>
      <c r="D14" s="4" t="s">
        <v>118</v>
      </c>
      <c r="E14" s="4" t="s">
        <v>7</v>
      </c>
      <c r="F14" s="4" t="s">
        <v>8</v>
      </c>
      <c r="H14" s="4" t="s">
        <v>55</v>
      </c>
      <c r="I14" s="13"/>
      <c r="J14" s="2" t="s">
        <v>129</v>
      </c>
      <c r="K14" s="13"/>
      <c r="P14" s="7" t="s">
        <v>135</v>
      </c>
      <c r="Q14" s="13"/>
      <c r="R14" s="3" t="str">
        <f>", '"&amp;A14&amp;"': {megami: '"&amp;B14&amp;"', name: '"&amp;C14&amp;"', ruby: '"&amp;D14&amp;"', baseType: '"&amp;VLOOKUP(E14,Sheet2!$A$1:$B$99,2,FALSE)&amp;"', types: ['"&amp;VLOOKUP(F14,Sheet2!$D$1:$E$99,2,FALSE)&amp;"'"&amp;IF(G14&lt;&gt;"",", '"&amp; VLOOKUP(G14,Sheet2!$D$1:$E$99,2,FALSE) &amp;"'","")&amp;"]"&amp;IF(H14&lt;&gt;"", ", range: '"&amp;H14&amp;"'", "")&amp;IF(J14&lt;&gt;"", ", damage: '"&amp;J14&amp;"'", "")&amp;IF(L14&lt;&gt;"", ", capacity: '"&amp;L14&amp;"'", "")&amp;IF(M14&lt;&gt;"", ", cost: '"&amp;M14&amp;"'", "")&amp;", text: '"&amp;SUBSTITUTE(P14, CHAR(10), "\n")&amp;"'"&amp;IF(N14="○", ", sealable: true", "")&amp;IF(O14="○",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15" spans="1:18" ht="24" x14ac:dyDescent="0.15">
      <c r="A15" s="4" t="s">
        <v>94</v>
      </c>
      <c r="B15" s="4" t="s">
        <v>103</v>
      </c>
      <c r="C15" s="4" t="s">
        <v>107</v>
      </c>
      <c r="D15" s="4" t="s">
        <v>119</v>
      </c>
      <c r="E15" s="4" t="s">
        <v>7</v>
      </c>
      <c r="F15" s="4" t="s">
        <v>8</v>
      </c>
      <c r="G15" s="4" t="s">
        <v>31</v>
      </c>
      <c r="H15" s="4" t="s">
        <v>57</v>
      </c>
      <c r="I15" s="13"/>
      <c r="J15" s="2" t="s">
        <v>130</v>
      </c>
      <c r="K15" s="13"/>
      <c r="P15" s="5" t="s">
        <v>136</v>
      </c>
      <c r="Q15" s="13"/>
      <c r="R15" s="3" t="str">
        <f>", '"&amp;A15&amp;"': {megami: '"&amp;B15&amp;"', name: '"&amp;C15&amp;"', ruby: '"&amp;D15&amp;"', baseType: '"&amp;VLOOKUP(E15,Sheet2!$A$1:$B$99,2,FALSE)&amp;"', types: ['"&amp;VLOOKUP(F15,Sheet2!$D$1:$E$99,2,FALSE)&amp;"'"&amp;IF(G15&lt;&gt;"",", '"&amp; VLOOKUP(G15,Sheet2!$D$1:$E$99,2,FALSE) &amp;"'","")&amp;"]"&amp;IF(H15&lt;&gt;"", ", range: '"&amp;H15&amp;"'", "")&amp;IF(J15&lt;&gt;"", ", damage: '"&amp;J15&amp;"'", "")&amp;IF(L15&lt;&gt;"", ", capacity: '"&amp;L15&amp;"'", "")&amp;IF(M15&lt;&gt;"", ", cost: '"&amp;M15&amp;"'", "")&amp;", text: '"&amp;SUBSTITUTE(P15, CHAR(10), "\n")&amp;"'"&amp;IF(N15="○", ", sealable: true", "")&amp;IF(O15="○",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16" spans="1:18" ht="48" x14ac:dyDescent="0.15">
      <c r="A16" s="4" t="s">
        <v>95</v>
      </c>
      <c r="B16" s="4" t="s">
        <v>103</v>
      </c>
      <c r="C16" s="4" t="s">
        <v>109</v>
      </c>
      <c r="D16" s="4" t="s">
        <v>120</v>
      </c>
      <c r="E16" s="4" t="s">
        <v>7</v>
      </c>
      <c r="F16" s="4" t="s">
        <v>23</v>
      </c>
      <c r="I16" s="13"/>
      <c r="K16" s="13"/>
      <c r="P16" s="5" t="s">
        <v>197</v>
      </c>
      <c r="Q16" s="13"/>
      <c r="R16" s="3" t="str">
        <f>", '"&amp;A16&amp;"': {megami: '"&amp;B16&amp;"', name: '"&amp;C16&amp;"', ruby: '"&amp;D16&amp;"', baseType: '"&amp;VLOOKUP(E16,Sheet2!$A$1:$B$99,2,FALSE)&amp;"', types: ['"&amp;VLOOKUP(F16,Sheet2!$D$1:$E$99,2,FALSE)&amp;"'"&amp;IF(G16&lt;&gt;"",", '"&amp; VLOOKUP(G16,Sheet2!$D$1:$E$99,2,FALSE) &amp;"'","")&amp;"]"&amp;IF(H16&lt;&gt;"", ", range: '"&amp;H16&amp;"'", "")&amp;IF(J16&lt;&gt;"", ", damage: '"&amp;J16&amp;"'", "")&amp;IF(L16&lt;&gt;"", ", capacity: '"&amp;L16&amp;"'", "")&amp;IF(M16&lt;&gt;"", ", cost: '"&amp;M16&amp;"'", "")&amp;", text: '"&amp;SUBSTITUTE(P16, CHAR(10), "\n")&amp;"'"&amp;IF(N16="○", ", sealable: true", "")&amp;IF(O16="○", ", removable: true", "")&amp;"}"</f>
        <v>, '05-oboro-o-n-4': {megami: 'oboro', name: '忍歩', ruby: 'にんぽ', baseType: 'normal', types: ['action'], text: '設置 \n間合⇔ダスト：1 \nこのカードを伏せ札から使用したならば、伏せ札から設置を持つカードを1枚使用してもよい。'}</v>
      </c>
    </row>
    <row r="17" spans="1:18" ht="48" x14ac:dyDescent="0.15">
      <c r="A17" s="4" t="s">
        <v>96</v>
      </c>
      <c r="B17" s="4" t="s">
        <v>103</v>
      </c>
      <c r="C17" s="4" t="s">
        <v>110</v>
      </c>
      <c r="D17" s="4" t="s">
        <v>121</v>
      </c>
      <c r="E17" s="4" t="s">
        <v>7</v>
      </c>
      <c r="F17" s="4" t="s">
        <v>23</v>
      </c>
      <c r="G17" s="4" t="s">
        <v>28</v>
      </c>
      <c r="I17" s="13"/>
      <c r="K17" s="13"/>
      <c r="P17" s="5" t="s">
        <v>198</v>
      </c>
      <c r="Q17" s="13"/>
      <c r="R17" s="3" t="str">
        <f>", '"&amp;A17&amp;"': {megami: '"&amp;B17&amp;"', name: '"&amp;C17&amp;"', ruby: '"&amp;D17&amp;"', baseType: '"&amp;VLOOKUP(E17,Sheet2!$A$1:$B$99,2,FALSE)&amp;"', types: ['"&amp;VLOOKUP(F17,Sheet2!$D$1:$E$99,2,FALSE)&amp;"'"&amp;IF(G17&lt;&gt;"",", '"&amp; VLOOKUP(G17,Sheet2!$D$1:$E$99,2,FALSE) &amp;"'","")&amp;"]"&amp;IF(H17&lt;&gt;"", ", range: '"&amp;H17&amp;"'", "")&amp;IF(J17&lt;&gt;"", ", damage: '"&amp;J17&amp;"'", "")&amp;IF(L17&lt;&gt;"", ", capacity: '"&amp;L17&amp;"'", "")&amp;IF(M17&lt;&gt;"", ", cost: '"&amp;M17&amp;"'", "")&amp;", text: '"&amp;SUBSTITUTE(P17, CHAR(10), "\n")&amp;"'"&amp;IF(N17="○", ", sealable: true", "")&amp;IF(O17="○", ", removable: true", "")&amp;"}"</f>
        <v>, '05-oboro-o-n-5': {megami: 'oboro', name: '誘導', ruby: 'ゆうどう', baseType: 'normal', types: ['action', 'reaction'], text: '設置\n以下から１つを選ぶ。\n・間合→相オーラ：1\n・相オーラ→相フレア：1'}</v>
      </c>
    </row>
    <row r="18" spans="1:18" ht="36" x14ac:dyDescent="0.15">
      <c r="A18" s="4" t="s">
        <v>97</v>
      </c>
      <c r="B18" s="4" t="s">
        <v>103</v>
      </c>
      <c r="C18" s="4" t="s">
        <v>111</v>
      </c>
      <c r="D18" s="4" t="s">
        <v>122</v>
      </c>
      <c r="E18" s="4" t="s">
        <v>7</v>
      </c>
      <c r="F18" s="4" t="s">
        <v>23</v>
      </c>
      <c r="G18" s="4" t="s">
        <v>31</v>
      </c>
      <c r="I18" s="13"/>
      <c r="K18" s="13"/>
      <c r="P18" s="5" t="s">
        <v>137</v>
      </c>
      <c r="Q18" s="13"/>
      <c r="R18" s="3" t="str">
        <f>", '"&amp;A18&amp;"': {megami: '"&amp;B18&amp;"', name: '"&amp;C18&amp;"', ruby: '"&amp;D18&amp;"', baseType: '"&amp;VLOOKUP(E18,Sheet2!$A$1:$B$99,2,FALSE)&amp;"', types: ['"&amp;VLOOKUP(F18,Sheet2!$D$1:$E$99,2,FALSE)&amp;"'"&amp;IF(G18&lt;&gt;"",", '"&amp; VLOOKUP(G18,Sheet2!$D$1:$E$99,2,FALSE) &amp;"'","")&amp;"]"&amp;IF(H18&lt;&gt;"", ", range: '"&amp;H18&amp;"'", "")&amp;IF(J18&lt;&gt;"", ", damage: '"&amp;J18&amp;"'", "")&amp;IF(L18&lt;&gt;"", ", capacity: '"&amp;L18&amp;"'", "")&amp;IF(M18&lt;&gt;"", ", cost: '"&amp;M18&amp;"'", "")&amp;", text: '"&amp;SUBSTITUTE(P18, CHAR(10), "\n")&amp;"'"&amp;IF(N18="○", ", sealable: true", "")&amp;IF(O18="○",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19" spans="1:18" ht="24" x14ac:dyDescent="0.15">
      <c r="A19" s="4" t="s">
        <v>98</v>
      </c>
      <c r="B19" s="4" t="s">
        <v>103</v>
      </c>
      <c r="C19" s="4" t="s">
        <v>112</v>
      </c>
      <c r="D19" s="4" t="s">
        <v>123</v>
      </c>
      <c r="E19" s="4" t="s">
        <v>7</v>
      </c>
      <c r="F19" s="4" t="s">
        <v>48</v>
      </c>
      <c r="I19" s="13"/>
      <c r="K19" s="13"/>
      <c r="L19" s="4" t="s">
        <v>131</v>
      </c>
      <c r="P19" s="5" t="s">
        <v>138</v>
      </c>
      <c r="Q19" s="13"/>
      <c r="R19" s="3" t="str">
        <f>", '"&amp;A19&amp;"': {megami: '"&amp;B19&amp;"', name: '"&amp;C19&amp;"', ruby: '"&amp;D19&amp;"', baseType: '"&amp;VLOOKUP(E19,Sheet2!$A$1:$B$99,2,FALSE)&amp;"', types: ['"&amp;VLOOKUP(F19,Sheet2!$D$1:$E$99,2,FALSE)&amp;"'"&amp;IF(G19&lt;&gt;"",", '"&amp; VLOOKUP(G19,Sheet2!$D$1:$E$99,2,FALSE) &amp;"'","")&amp;"]"&amp;IF(H19&lt;&gt;"", ", range: '"&amp;H19&amp;"'", "")&amp;IF(J19&lt;&gt;"", ", damage: '"&amp;J19&amp;"'", "")&amp;IF(L19&lt;&gt;"", ", capacity: '"&amp;L19&amp;"'", "")&amp;IF(M19&lt;&gt;"", ", cost: '"&amp;M19&amp;"'", "")&amp;", text: '"&amp;SUBSTITUTE(P19, CHAR(10), "\n")&amp;"'"&amp;IF(N19="○", ", sealable: true", "")&amp;IF(O19="○", ", removable: true", "")&amp;"}"</f>
        <v>, '05-oboro-o-n-7': {megami: 'oboro', name: '生体活性', ruby: 'せいたいかっせい', baseType: 'normal', types: ['enhance'], capacity: '4', text: '隙　設置 \n【破棄時】あなたの使用済の切札を1枚選び、それを未使用に戻す。'}</v>
      </c>
    </row>
    <row r="20" spans="1:18" x14ac:dyDescent="0.15">
      <c r="A20" s="4" t="s">
        <v>99</v>
      </c>
      <c r="B20" s="4" t="s">
        <v>103</v>
      </c>
      <c r="C20" s="4" t="s">
        <v>113</v>
      </c>
      <c r="D20" s="4" t="s">
        <v>124</v>
      </c>
      <c r="E20" s="4" t="s">
        <v>19</v>
      </c>
      <c r="F20" s="4" t="s">
        <v>8</v>
      </c>
      <c r="G20" s="4" t="s">
        <v>31</v>
      </c>
      <c r="H20" s="4" t="s">
        <v>79</v>
      </c>
      <c r="I20" s="13"/>
      <c r="J20" s="2" t="s">
        <v>128</v>
      </c>
      <c r="K20" s="13"/>
      <c r="M20" s="4" t="s">
        <v>91</v>
      </c>
      <c r="P20" s="4" t="s">
        <v>139</v>
      </c>
      <c r="Q20" s="13"/>
      <c r="R20" s="3" t="str">
        <f>", '"&amp;A20&amp;"': {megami: '"&amp;B20&amp;"', name: '"&amp;C20&amp;"', ruby: '"&amp;D20&amp;"', baseType: '"&amp;VLOOKUP(E20,Sheet2!$A$1:$B$99,2,FALSE)&amp;"', types: ['"&amp;VLOOKUP(F20,Sheet2!$D$1:$E$99,2,FALSE)&amp;"'"&amp;IF(G20&lt;&gt;"",", '"&amp; VLOOKUP(G20,Sheet2!$D$1:$E$99,2,FALSE) &amp;"'","")&amp;"]"&amp;IF(H20&lt;&gt;"", ", range: '"&amp;H20&amp;"'", "")&amp;IF(J20&lt;&gt;"", ", damage: '"&amp;J20&amp;"'", "")&amp;IF(L20&lt;&gt;"", ", capacity: '"&amp;L20&amp;"'", "")&amp;IF(M20&lt;&gt;"", ", cost: '"&amp;M20&amp;"'", "")&amp;", text: '"&amp;SUBSTITUTE(P20, CHAR(10), "\n")&amp;"'"&amp;IF(N20="○", ", sealable: true", "")&amp;IF(O20="○", ", removable: true", "")&amp;"}"</f>
        <v>, '05-oboro-o-s-1': {megami: 'oboro', name: '熊介', ruby: 'くますけ', baseType: 'special', types: ['attack', 'fullpower'], range: '3-4', damage: '2/2', cost: '4', text: '【攻撃後】攻撃『適正距離3-4、2/2』をX回行う。Xはあなたの伏せ札の枚数に等しい。'}</v>
      </c>
    </row>
    <row r="21" spans="1:18" ht="36" x14ac:dyDescent="0.15">
      <c r="A21" s="4" t="s">
        <v>100</v>
      </c>
      <c r="B21" s="4" t="s">
        <v>103</v>
      </c>
      <c r="C21" s="4" t="s">
        <v>114</v>
      </c>
      <c r="D21" s="4" t="s">
        <v>125</v>
      </c>
      <c r="E21" s="4" t="s">
        <v>19</v>
      </c>
      <c r="F21" s="4" t="s">
        <v>23</v>
      </c>
      <c r="G21" s="4" t="s">
        <v>28</v>
      </c>
      <c r="I21" s="13"/>
      <c r="K21" s="13"/>
      <c r="M21" s="4" t="s">
        <v>132</v>
      </c>
      <c r="P21" s="5" t="s">
        <v>140</v>
      </c>
      <c r="Q21" s="13"/>
      <c r="R21" s="3" t="str">
        <f>", '"&amp;A21&amp;"': {megami: '"&amp;B21&amp;"', name: '"&amp;C21&amp;"', ruby: '"&amp;D21&amp;"', baseType: '"&amp;VLOOKUP(E21,Sheet2!$A$1:$B$99,2,FALSE)&amp;"', types: ['"&amp;VLOOKUP(F21,Sheet2!$D$1:$E$99,2,FALSE)&amp;"'"&amp;IF(G21&lt;&gt;"",", '"&amp; VLOOKUP(G21,Sheet2!$D$1:$E$99,2,FALSE) &amp;"'","")&amp;"]"&amp;IF(H21&lt;&gt;"", ", range: '"&amp;H21&amp;"'", "")&amp;IF(J21&lt;&gt;"", ", damage: '"&amp;J21&amp;"'", "")&amp;IF(L21&lt;&gt;"", ", capacity: '"&amp;L21&amp;"'", "")&amp;IF(M21&lt;&gt;"", ", cost: '"&amp;M21&amp;"'", "")&amp;", text: '"&amp;SUBSTITUTE(P21, CHAR(10), "\n")&amp;"'"&amp;IF(N21="○", ", sealable: true", "")&amp;IF(O21="○",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22" spans="1:18" ht="24" x14ac:dyDescent="0.15">
      <c r="A22" s="4" t="s">
        <v>101</v>
      </c>
      <c r="B22" s="4" t="s">
        <v>103</v>
      </c>
      <c r="C22" s="4" t="s">
        <v>115</v>
      </c>
      <c r="D22" s="4" t="s">
        <v>126</v>
      </c>
      <c r="E22" s="4" t="s">
        <v>19</v>
      </c>
      <c r="F22" s="4" t="s">
        <v>23</v>
      </c>
      <c r="I22" s="13"/>
      <c r="K22" s="13"/>
      <c r="M22" s="4" t="s">
        <v>133</v>
      </c>
      <c r="P22" s="5" t="s">
        <v>141</v>
      </c>
      <c r="Q22" s="13"/>
      <c r="R22" s="3" t="str">
        <f>", '"&amp;A22&amp;"': {megami: '"&amp;B22&amp;"', name: '"&amp;C22&amp;"', ruby: '"&amp;D22&amp;"', baseType: '"&amp;VLOOKUP(E22,Sheet2!$A$1:$B$99,2,FALSE)&amp;"', types: ['"&amp;VLOOKUP(F22,Sheet2!$D$1:$E$99,2,FALSE)&amp;"'"&amp;IF(G22&lt;&gt;"",", '"&amp; VLOOKUP(G22,Sheet2!$D$1:$E$99,2,FALSE) &amp;"'","")&amp;"]"&amp;IF(H22&lt;&gt;"", ", range: '"&amp;H22&amp;"'", "")&amp;IF(J22&lt;&gt;"", ", damage: '"&amp;J22&amp;"'", "")&amp;IF(L22&lt;&gt;"", ", capacity: '"&amp;L22&amp;"'", "")&amp;IF(M22&lt;&gt;"", ", cost: '"&amp;M22&amp;"'", "")&amp;", text: '"&amp;SUBSTITUTE(P22, CHAR(10), "\n")&amp;"'"&amp;IF(N22="○", ", sealable: true", "")&amp;IF(O22="○", ", removable: true", "")&amp;"}"</f>
        <v>, '05-oboro-o-s-3': {megami: 'oboro', name: '虚魚', ruby: 'うろうお', baseType: 'special', types: ['action'], cost: '4', text: '【使用済】あなたは1回の再構成に対して、設置を持つカードを任意の枚数、任意の順で使用できる。'}</v>
      </c>
    </row>
    <row r="23" spans="1:18" ht="36" x14ac:dyDescent="0.15">
      <c r="A23" s="4" t="s">
        <v>102</v>
      </c>
      <c r="B23" s="4" t="s">
        <v>103</v>
      </c>
      <c r="C23" s="4" t="s">
        <v>116</v>
      </c>
      <c r="D23" s="4" t="s">
        <v>127</v>
      </c>
      <c r="E23" s="4" t="s">
        <v>19</v>
      </c>
      <c r="F23" s="4" t="s">
        <v>23</v>
      </c>
      <c r="I23" s="13"/>
      <c r="K23" s="13"/>
      <c r="M23" s="4" t="s">
        <v>134</v>
      </c>
      <c r="P23" s="5" t="s">
        <v>406</v>
      </c>
      <c r="Q23" s="13"/>
      <c r="R23" s="3" t="str">
        <f>", '"&amp;A23&amp;"': {megami: '"&amp;B23&amp;"', name: '"&amp;C23&amp;"', ruby: '"&amp;D23&amp;"', baseType: '"&amp;VLOOKUP(E23,Sheet2!$A$1:$B$99,2,FALSE)&amp;"', types: ['"&amp;VLOOKUP(F23,Sheet2!$D$1:$E$99,2,FALSE)&amp;"'"&amp;IF(G23&lt;&gt;"",", '"&amp; VLOOKUP(G23,Sheet2!$D$1:$E$99,2,FALSE) &amp;"'","")&amp;"]"&amp;IF(H23&lt;&gt;"", ", range: '"&amp;H23&amp;"'", "")&amp;IF(J23&lt;&gt;"", ", damage: '"&amp;J23&amp;"'", "")&amp;IF(L23&lt;&gt;"", ", capacity: '"&amp;L23&amp;"'", "")&amp;IF(M23&lt;&gt;"", ", cost: '"&amp;M23&amp;"'", "")&amp;", text: '"&amp;SUBSTITUTE(P23, CHAR(10), "\n")&amp;"'"&amp;IF(N23="○", ", sealable: true", "")&amp;IF(O23="○", ", removable: true", "")&amp;"}"</f>
        <v>, '05-oboro-o-s-4': {megami: 'oboro', name: '壬蔓', ruby: 'みかずら', baseType: 'special', types: ['action'], cost: '0', text: '相オーラ→自フレア：1 \n----\n【再起】あなたのフレアが0である。'}</v>
      </c>
    </row>
    <row r="24" spans="1:18" x14ac:dyDescent="0.15">
      <c r="A24" s="4" t="s">
        <v>225</v>
      </c>
      <c r="B24" s="4" t="s">
        <v>241</v>
      </c>
      <c r="C24" s="4" t="s">
        <v>213</v>
      </c>
      <c r="E24" s="4" t="s">
        <v>7</v>
      </c>
      <c r="F24" s="4" t="s">
        <v>8</v>
      </c>
      <c r="H24" s="8" t="s">
        <v>248</v>
      </c>
      <c r="I24" s="12" t="s">
        <v>247</v>
      </c>
      <c r="J24" s="8" t="s">
        <v>249</v>
      </c>
      <c r="K24" s="12" t="s">
        <v>250</v>
      </c>
      <c r="Q24" s="8"/>
      <c r="R24" s="9" t="str">
        <f>", '"&amp;A24&amp;"': {megami: '"&amp;B24&amp;"', name: '"&amp;C24&amp;"', ruby: '"&amp;D24&amp;"', baseType: '"&amp;VLOOKUP(E24,Sheet2!$A$1:$B$99,2,FALSE)&amp;"', types: ['"&amp;VLOOKUP(F24,Sheet2!$D$1:$E$99,2,FALSE)&amp;"'"&amp;IF(G24&lt;&gt;"",", '"&amp; VLOOKUP(G24,Sheet2!$D$1:$E$99,2,FALSE) &amp;"'","")&amp;"]"&amp;IF(H24&lt;&gt;"", ", range: '"&amp;H24&amp;"'", "")&amp;IF(I24&lt;&gt;"", ", rangeOpened: '"&amp;I24&amp;"'", "")&amp;IF(J24&lt;&gt;"", ", damage: '"&amp;J24&amp;"'", "")&amp;IF(K24&lt;&gt;"", ", damageOpened: '"&amp;K24&amp;"'", "")&amp;IF(L24&lt;&gt;"", ", capacity: '"&amp;L24&amp;"'", "")&amp;IF(M24&lt;&gt;"", ", cost: '"&amp;M24&amp;"'", "")&amp;", text: '"&amp;SUBSTITUTE(P24, CHAR(10), "\n")&amp;"'"&amp;", textOpened: '"&amp;SUBSTITUTE(Q24, CHAR(10), "\n")&amp;"'}"</f>
        <v>, '06-yukihi-o-n-1': {megami: 'yukihi', name: 'しこみばり / ふくみばり', ruby: '', baseType: 'normal', types: ['attack'], range: '4-6', rangeOpened: '0-2', damage: '3/1', damageOpened: '1/2', text: '', textOpened: ''}</v>
      </c>
    </row>
    <row r="25" spans="1:18" x14ac:dyDescent="0.15">
      <c r="A25" s="4" t="s">
        <v>226</v>
      </c>
      <c r="B25" s="4" t="s">
        <v>241</v>
      </c>
      <c r="C25" s="4" t="s">
        <v>236</v>
      </c>
      <c r="E25" s="4" t="s">
        <v>7</v>
      </c>
      <c r="F25" s="4" t="s">
        <v>8</v>
      </c>
      <c r="H25" s="4" t="s">
        <v>253</v>
      </c>
      <c r="I25" s="11" t="s">
        <v>254</v>
      </c>
      <c r="J25" s="2" t="s">
        <v>252</v>
      </c>
      <c r="K25" s="11" t="s">
        <v>252</v>
      </c>
      <c r="P25" s="4" t="s">
        <v>251</v>
      </c>
      <c r="R25" s="9" t="str">
        <f>", '"&amp;A25&amp;"': {megami: '"&amp;B25&amp;"', name: '"&amp;C25&amp;"', ruby: '"&amp;D25&amp;"', baseType: '"&amp;VLOOKUP(E25,Sheet2!$A$1:$B$99,2,FALSE)&amp;"', types: ['"&amp;VLOOKUP(F25,Sheet2!$D$1:$E$99,2,FALSE)&amp;"'"&amp;IF(G25&lt;&gt;"",", '"&amp; VLOOKUP(G25,Sheet2!$D$1:$E$99,2,FALSE) &amp;"'","")&amp;"]"&amp;IF(H25&lt;&gt;"", ", range: '"&amp;H25&amp;"'", "")&amp;IF(I25&lt;&gt;"", ", rangeOpened: '"&amp;I25&amp;"'", "")&amp;IF(J25&lt;&gt;"", ", damage: '"&amp;J25&amp;"'", "")&amp;IF(K25&lt;&gt;"", ", damageOpened: '"&amp;K25&amp;"'", "")&amp;IF(L25&lt;&gt;"", ", capacity: '"&amp;L25&amp;"'", "")&amp;IF(M25&lt;&gt;"", ", cost: '"&amp;M25&amp;"'", "")&amp;", text: '"&amp;SUBSTITUTE(P25, CHAR(10), "\n")&amp;"'"&amp;", textOpened: '"&amp;SUBSTITUTE(Q25, CHAR(10), "\n")&amp;"'}"</f>
        <v>, '06-yukihi-o-n-2': {megami: 'yukihi', name: 'しこみび / ねこだまし', ruby: '', baseType: 'normal', types: ['attack'], range: '5-6', rangeOpened: '0-2', damage: '1/1', damageOpened: '1/1', text: '【攻撃後】このカードを手札に戻し、傘の開閉を行う。 ', textOpened: ''}</v>
      </c>
    </row>
    <row r="26" spans="1:18" x14ac:dyDescent="0.15">
      <c r="A26" s="4" t="s">
        <v>227</v>
      </c>
      <c r="B26" s="4" t="s">
        <v>241</v>
      </c>
      <c r="C26" s="4" t="s">
        <v>235</v>
      </c>
      <c r="E26" s="4" t="s">
        <v>7</v>
      </c>
      <c r="F26" s="4" t="s">
        <v>8</v>
      </c>
      <c r="H26" s="4" t="s">
        <v>216</v>
      </c>
      <c r="I26" s="11" t="s">
        <v>215</v>
      </c>
      <c r="J26" s="2" t="s">
        <v>252</v>
      </c>
      <c r="K26" s="11" t="s">
        <v>252</v>
      </c>
      <c r="P26" s="5" t="s">
        <v>257</v>
      </c>
      <c r="Q26" s="4" t="s">
        <v>258</v>
      </c>
      <c r="R26" s="9" t="str">
        <f>", '"&amp;A26&amp;"': {megami: '"&amp;B26&amp;"', name: '"&amp;C26&amp;"', ruby: '"&amp;D26&amp;"', baseType: '"&amp;VLOOKUP(E26,Sheet2!$A$1:$B$99,2,FALSE)&amp;"', types: ['"&amp;VLOOKUP(F26,Sheet2!$D$1:$E$99,2,FALSE)&amp;"'"&amp;IF(G26&lt;&gt;"",", '"&amp; VLOOKUP(G26,Sheet2!$D$1:$E$99,2,FALSE) &amp;"'","")&amp;"]"&amp;IF(H26&lt;&gt;"", ", range: '"&amp;H26&amp;"'", "")&amp;IF(I26&lt;&gt;"", ", rangeOpened: '"&amp;I26&amp;"'", "")&amp;IF(J26&lt;&gt;"", ", damage: '"&amp;J26&amp;"'", "")&amp;IF(K26&lt;&gt;"", ", damageOpened: '"&amp;K26&amp;"'", "")&amp;IF(L26&lt;&gt;"", ", capacity: '"&amp;L26&amp;"'", "")&amp;IF(M26&lt;&gt;"", ", cost: '"&amp;M26&amp;"'", "")&amp;", text: '"&amp;SUBSTITUTE(P26, CHAR(10), "\n")&amp;"'"&amp;", textOpened: '"&amp;SUBSTITUTE(Q26, CHAR(10), "\n")&amp;"'}"</f>
        <v>, '06-yukihi-o-n-3': {megami: 'yukihi', name: 'ふりはらい / たぐりよせ', ruby: '', baseType: 'normal', types: ['attack'], range: '2-5', rangeOpened: '0-2', damage: '1/1', damageOpened: '1/1', text: '【攻撃後】ダスト⇔間合：1 ', textOpened: '【攻撃後】間合→ダスト：2'}</v>
      </c>
    </row>
    <row r="27" spans="1:18" x14ac:dyDescent="0.15">
      <c r="A27" s="4" t="s">
        <v>228</v>
      </c>
      <c r="B27" s="4" t="s">
        <v>241</v>
      </c>
      <c r="C27" s="4" t="s">
        <v>234</v>
      </c>
      <c r="E27" s="4" t="s">
        <v>7</v>
      </c>
      <c r="F27" s="4" t="s">
        <v>8</v>
      </c>
      <c r="G27" s="4" t="s">
        <v>31</v>
      </c>
      <c r="H27" s="4" t="s">
        <v>214</v>
      </c>
      <c r="I27" s="11" t="s">
        <v>215</v>
      </c>
      <c r="J27" s="2" t="s">
        <v>255</v>
      </c>
      <c r="K27" s="11" t="s">
        <v>256</v>
      </c>
      <c r="P27" s="5"/>
      <c r="R27" s="9" t="str">
        <f>", '"&amp;A27&amp;"': {megami: '"&amp;B27&amp;"', name: '"&amp;C27&amp;"', ruby: '"&amp;D27&amp;"', baseType: '"&amp;VLOOKUP(E27,Sheet2!$A$1:$B$99,2,FALSE)&amp;"', types: ['"&amp;VLOOKUP(F27,Sheet2!$D$1:$E$99,2,FALSE)&amp;"'"&amp;IF(G27&lt;&gt;"",", '"&amp; VLOOKUP(G27,Sheet2!$D$1:$E$99,2,FALSE) &amp;"'","")&amp;"]"&amp;IF(H27&lt;&gt;"", ", range: '"&amp;H27&amp;"'", "")&amp;IF(I27&lt;&gt;"", ", rangeOpened: '"&amp;I27&amp;"'", "")&amp;IF(J27&lt;&gt;"", ", damage: '"&amp;J27&amp;"'", "")&amp;IF(K27&lt;&gt;"", ", damageOpened: '"&amp;K27&amp;"'", "")&amp;IF(L27&lt;&gt;"", ", capacity: '"&amp;L27&amp;"'", "")&amp;IF(M27&lt;&gt;"", ", cost: '"&amp;M27&amp;"'", "")&amp;", text: '"&amp;SUBSTITUTE(P27, CHAR(10), "\n")&amp;"'"&amp;", textOpened: '"&amp;SUBSTITUTE(Q27, CHAR(10), "\n")&amp;"'}"</f>
        <v>, '06-yukihi-o-n-4': {megami: 'yukihi', name: 'ふりまわし / つきさし', ruby: '', baseType: 'normal', types: ['attack', 'fullpower'], range: '4-6', rangeOpened: '0-2', damage: '5/-', damageOpened: '-/2', text: '', textOpened: ''}</v>
      </c>
    </row>
    <row r="28" spans="1:18" ht="60" x14ac:dyDescent="0.15">
      <c r="A28" s="4" t="s">
        <v>229</v>
      </c>
      <c r="B28" s="4" t="s">
        <v>241</v>
      </c>
      <c r="C28" s="4" t="s">
        <v>217</v>
      </c>
      <c r="E28" s="4" t="s">
        <v>7</v>
      </c>
      <c r="F28" s="4" t="s">
        <v>23</v>
      </c>
      <c r="I28" s="11"/>
      <c r="K28" s="11"/>
      <c r="P28" s="5" t="s">
        <v>360</v>
      </c>
      <c r="R28" s="9" t="str">
        <f>", '"&amp;A28&amp;"': {megami: '"&amp;B28&amp;"', name: '"&amp;C28&amp;"', ruby: '"&amp;D28&amp;"', baseType: '"&amp;VLOOKUP(E28,Sheet2!$A$1:$B$99,2,FALSE)&amp;"', types: ['"&amp;VLOOKUP(F28,Sheet2!$D$1:$E$99,2,FALSE)&amp;"'"&amp;IF(G28&lt;&gt;"",", '"&amp; VLOOKUP(G28,Sheet2!$D$1:$E$99,2,FALSE) &amp;"'","")&amp;"]"&amp;IF(H28&lt;&gt;"", ", range: '"&amp;H28&amp;"'", "")&amp;IF(I28&lt;&gt;"", ", rangeOpened: '"&amp;I28&amp;"'", "")&amp;IF(J28&lt;&gt;"", ", damage: '"&amp;J28&amp;"'", "")&amp;IF(K28&lt;&gt;"", ", damageOpened: '"&amp;K28&amp;"'", "")&amp;IF(L28&lt;&gt;"", ", capacity: '"&amp;L28&amp;"'", "")&amp;IF(M28&lt;&gt;"", ", cost: '"&amp;M28&amp;"'", "")&amp;", text: '"&amp;SUBSTITUTE(P28, CHAR(10), "\n")&amp;"'"&amp;", textOpened: '"&amp;SUBSTITUTE(Q28,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29" spans="1:18" x14ac:dyDescent="0.15">
      <c r="A29" s="4" t="s">
        <v>230</v>
      </c>
      <c r="B29" s="4" t="s">
        <v>241</v>
      </c>
      <c r="C29" s="4" t="s">
        <v>233</v>
      </c>
      <c r="E29" s="4" t="s">
        <v>7</v>
      </c>
      <c r="F29" s="4" t="s">
        <v>23</v>
      </c>
      <c r="G29" s="4" t="s">
        <v>28</v>
      </c>
      <c r="I29" s="11"/>
      <c r="K29" s="11"/>
      <c r="P29" s="5" t="s">
        <v>392</v>
      </c>
      <c r="Q29" s="4" t="s">
        <v>393</v>
      </c>
      <c r="R29" s="9" t="str">
        <f>", '"&amp;A29&amp;"': {megami: '"&amp;B29&amp;"', name: '"&amp;C29&amp;"', ruby: '"&amp;D29&amp;"', baseType: '"&amp;VLOOKUP(E29,Sheet2!$A$1:$B$99,2,FALSE)&amp;"', types: ['"&amp;VLOOKUP(F29,Sheet2!$D$1:$E$99,2,FALSE)&amp;"'"&amp;IF(G29&lt;&gt;"",", '"&amp; VLOOKUP(G29,Sheet2!$D$1:$E$99,2,FALSE) &amp;"'","")&amp;"]"&amp;IF(H29&lt;&gt;"", ", range: '"&amp;H29&amp;"'", "")&amp;IF(I29&lt;&gt;"", ", rangeOpened: '"&amp;I29&amp;"'", "")&amp;IF(J29&lt;&gt;"", ", damage: '"&amp;J29&amp;"'", "")&amp;IF(K29&lt;&gt;"", ", damageOpened: '"&amp;K29&amp;"'", "")&amp;IF(L29&lt;&gt;"", ", capacity: '"&amp;L29&amp;"'", "")&amp;IF(M29&lt;&gt;"", ", cost: '"&amp;M29&amp;"'", "")&amp;", text: '"&amp;SUBSTITUTE(P29, CHAR(10), "\n")&amp;"'"&amp;", textOpened: '"&amp;SUBSTITUTE(Q29, CHAR(10), "\n")&amp;"'}"</f>
        <v>, '06-yukihi-o-n-6': {megami: 'yukihi', name: 'ひきあし / もぐりこみ', ruby: '', baseType: 'normal', types: ['action', 'reaction'], text: 'ダスト→間合：1 ', textOpened: '間合→ダスト：1'}</v>
      </c>
    </row>
    <row r="30" spans="1:18" ht="36" x14ac:dyDescent="0.15">
      <c r="A30" s="4" t="s">
        <v>231</v>
      </c>
      <c r="B30" s="4" t="s">
        <v>241</v>
      </c>
      <c r="C30" s="4" t="s">
        <v>232</v>
      </c>
      <c r="E30" s="4" t="s">
        <v>7</v>
      </c>
      <c r="F30" s="4" t="s">
        <v>48</v>
      </c>
      <c r="I30" s="11"/>
      <c r="K30" s="11"/>
      <c r="L30" s="4" t="s">
        <v>55</v>
      </c>
      <c r="P30" s="5" t="s">
        <v>389</v>
      </c>
      <c r="R30" s="9" t="str">
        <f>", '"&amp;A30&amp;"': {megami: '"&amp;B30&amp;"', name: '"&amp;C30&amp;"', ruby: '"&amp;D30&amp;"', baseType: '"&amp;VLOOKUP(E30,Sheet2!$A$1:$B$99,2,FALSE)&amp;"', types: ['"&amp;VLOOKUP(F30,Sheet2!$D$1:$E$99,2,FALSE)&amp;"'"&amp;IF(G30&lt;&gt;"",", '"&amp; VLOOKUP(G30,Sheet2!$D$1:$E$99,2,FALSE) &amp;"'","")&amp;"]"&amp;IF(H30&lt;&gt;"", ", range: '"&amp;H30&amp;"'", "")&amp;IF(I30&lt;&gt;"", ", rangeOpened: '"&amp;I30&amp;"'", "")&amp;IF(J30&lt;&gt;"", ", damage: '"&amp;J30&amp;"'", "")&amp;IF(K30&lt;&gt;"", ", damageOpened: '"&amp;K30&amp;"'", "")&amp;IF(L30&lt;&gt;"", ", capacity: '"&amp;L30&amp;"'", "")&amp;IF(M30&lt;&gt;"", ", cost: '"&amp;M30&amp;"'", "")&amp;", text: '"&amp;SUBSTITUTE(P30, CHAR(10), "\n")&amp;"'"&amp;", textOpened: '"&amp;SUBSTITUTE(Q30,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31" spans="1:18" ht="48" x14ac:dyDescent="0.15">
      <c r="A31" s="4" t="s">
        <v>237</v>
      </c>
      <c r="B31" s="4" t="s">
        <v>241</v>
      </c>
      <c r="C31" s="4" t="s">
        <v>218</v>
      </c>
      <c r="E31" s="4" t="s">
        <v>19</v>
      </c>
      <c r="F31" s="4" t="s">
        <v>8</v>
      </c>
      <c r="H31" s="4" t="s">
        <v>219</v>
      </c>
      <c r="I31" s="11" t="s">
        <v>220</v>
      </c>
      <c r="J31" s="2" t="s">
        <v>249</v>
      </c>
      <c r="K31" s="11" t="s">
        <v>260</v>
      </c>
      <c r="M31" s="4" t="s">
        <v>242</v>
      </c>
      <c r="P31" s="5"/>
      <c r="Q31" s="5" t="s">
        <v>407</v>
      </c>
      <c r="R31" s="9" t="str">
        <f>", '"&amp;A31&amp;"': {megami: '"&amp;B31&amp;"', name: '"&amp;C31&amp;"', ruby: '"&amp;D31&amp;"', baseType: '"&amp;VLOOKUP(E31,Sheet2!$A$1:$B$99,2,FALSE)&amp;"', types: ['"&amp;VLOOKUP(F31,Sheet2!$D$1:$E$99,2,FALSE)&amp;"'"&amp;IF(G31&lt;&gt;"",", '"&amp; VLOOKUP(G31,Sheet2!$D$1:$E$99,2,FALSE) &amp;"'","")&amp;"]"&amp;IF(H31&lt;&gt;"", ", range: '"&amp;H31&amp;"'", "")&amp;IF(I31&lt;&gt;"", ", rangeOpened: '"&amp;I31&amp;"'", "")&amp;IF(J31&lt;&gt;"", ", damage: '"&amp;J31&amp;"'", "")&amp;IF(K31&lt;&gt;"", ", damageOpened: '"&amp;K31&amp;"'", "")&amp;IF(L31&lt;&gt;"", ", capacity: '"&amp;L31&amp;"'", "")&amp;IF(M31&lt;&gt;"", ", cost: '"&amp;M31&amp;"'", "")&amp;", text: '"&amp;SUBSTITUTE(P31, CHAR(10), "\n")&amp;"'"&amp;", textOpened: '"&amp;SUBSTITUTE(Q31, CHAR(10), "\n")&amp;"'}"</f>
        <v>, '06-yukihi-o-s-1': {megami: 'yukihi', name: 'はらりゆき', ruby: '', baseType: 'special', types: ['attack'], range: '3-5', rangeOpened: '0-1', damage: '3/1', damageOpened: '0/0', cost: '2', text: '', textOpened: '----\n【即再起】あなたが傘の開閉を行う。 '}</v>
      </c>
    </row>
    <row r="32" spans="1:18" x14ac:dyDescent="0.15">
      <c r="A32" s="4" t="s">
        <v>238</v>
      </c>
      <c r="B32" s="4" t="s">
        <v>241</v>
      </c>
      <c r="C32" s="4" t="s">
        <v>222</v>
      </c>
      <c r="E32" s="4" t="s">
        <v>19</v>
      </c>
      <c r="F32" s="4" t="s">
        <v>8</v>
      </c>
      <c r="H32" s="4" t="s">
        <v>214</v>
      </c>
      <c r="I32" s="11" t="s">
        <v>221</v>
      </c>
      <c r="J32" s="2" t="s">
        <v>260</v>
      </c>
      <c r="K32" s="11" t="s">
        <v>261</v>
      </c>
      <c r="M32" s="4" t="s">
        <v>243</v>
      </c>
      <c r="P32" s="5"/>
      <c r="R32" s="9" t="str">
        <f>", '"&amp;A32&amp;"': {megami: '"&amp;B32&amp;"', name: '"&amp;C32&amp;"', ruby: '"&amp;D32&amp;"', baseType: '"&amp;VLOOKUP(E32,Sheet2!$A$1:$B$99,2,FALSE)&amp;"', types: ['"&amp;VLOOKUP(F32,Sheet2!$D$1:$E$99,2,FALSE)&amp;"'"&amp;IF(G32&lt;&gt;"",", '"&amp; VLOOKUP(G32,Sheet2!$D$1:$E$99,2,FALSE) &amp;"'","")&amp;"]"&amp;IF(H32&lt;&gt;"", ", range: '"&amp;H32&amp;"'", "")&amp;IF(I32&lt;&gt;"", ", rangeOpened: '"&amp;I32&amp;"'", "")&amp;IF(J32&lt;&gt;"", ", damage: '"&amp;J32&amp;"'", "")&amp;IF(K32&lt;&gt;"", ", damageOpened: '"&amp;K32&amp;"'", "")&amp;IF(L32&lt;&gt;"", ", capacity: '"&amp;L32&amp;"'", "")&amp;IF(M32&lt;&gt;"", ", cost: '"&amp;M32&amp;"'", "")&amp;", text: '"&amp;SUBSTITUTE(P32, CHAR(10), "\n")&amp;"'"&amp;", textOpened: '"&amp;SUBSTITUTE(Q32, CHAR(10), "\n")&amp;"'}"</f>
        <v>, '06-yukihi-o-s-2': {megami: 'yukihi', name: 'ゆらりび', ruby: '', baseType: 'special', types: ['attack'], range: '4-6', rangeOpened: '0', damage: '0/0', damageOpened: '4/5', cost: '5', text: '', textOpened: ''}</v>
      </c>
    </row>
    <row r="33" spans="1:18" ht="24" x14ac:dyDescent="0.15">
      <c r="A33" s="4" t="s">
        <v>239</v>
      </c>
      <c r="B33" s="4" t="s">
        <v>241</v>
      </c>
      <c r="C33" s="4" t="s">
        <v>223</v>
      </c>
      <c r="E33" s="4" t="s">
        <v>19</v>
      </c>
      <c r="F33" s="4" t="s">
        <v>48</v>
      </c>
      <c r="G33" s="4" t="s">
        <v>31</v>
      </c>
      <c r="I33" s="11"/>
      <c r="K33" s="11"/>
      <c r="L33" s="4" t="s">
        <v>259</v>
      </c>
      <c r="M33" s="4" t="s">
        <v>244</v>
      </c>
      <c r="P33" s="5" t="s">
        <v>390</v>
      </c>
      <c r="R33" s="9" t="str">
        <f>", '"&amp;A33&amp;"': {megami: '"&amp;B33&amp;"', name: '"&amp;C33&amp;"', ruby: '"&amp;D33&amp;"', baseType: '"&amp;VLOOKUP(E33,Sheet2!$A$1:$B$99,2,FALSE)&amp;"', types: ['"&amp;VLOOKUP(F33,Sheet2!$D$1:$E$99,2,FALSE)&amp;"'"&amp;IF(G33&lt;&gt;"",", '"&amp; VLOOKUP(G33,Sheet2!$D$1:$E$99,2,FALSE) &amp;"'","")&amp;"]"&amp;IF(H33&lt;&gt;"", ", range: '"&amp;H33&amp;"'", "")&amp;IF(I33&lt;&gt;"", ", rangeOpened: '"&amp;I33&amp;"'", "")&amp;IF(J33&lt;&gt;"", ", damage: '"&amp;J33&amp;"'", "")&amp;IF(K33&lt;&gt;"", ", damageOpened: '"&amp;K33&amp;"'", "")&amp;IF(L33&lt;&gt;"", ", capacity: '"&amp;L33&amp;"'", "")&amp;IF(M33&lt;&gt;"", ", cost: '"&amp;M33&amp;"'", "")&amp;", text: '"&amp;SUBSTITUTE(P33, CHAR(10), "\n")&amp;"'"&amp;", textOpened: '"&amp;SUBSTITUTE(Q33, CHAR(10), "\n")&amp;"'}"</f>
        <v>, '06-yukihi-o-s-3': {megami: 'yukihi', name: 'どろりうら', ruby: '', baseType: 'special', types: ['enhance', 'fullpower'], capacity: '7', cost: '3', text: '【展開中】あなたのユキヒの《攻撃》は傘を開いた状態と傘を閉じた状態両方の適正距離を持つ。', textOpened: ''}</v>
      </c>
    </row>
    <row r="34" spans="1:18" ht="24" x14ac:dyDescent="0.15">
      <c r="A34" s="4" t="s">
        <v>240</v>
      </c>
      <c r="B34" s="4" t="s">
        <v>241</v>
      </c>
      <c r="C34" s="4" t="s">
        <v>224</v>
      </c>
      <c r="E34" s="4" t="s">
        <v>19</v>
      </c>
      <c r="F34" s="4" t="s">
        <v>23</v>
      </c>
      <c r="G34" s="4" t="s">
        <v>28</v>
      </c>
      <c r="I34" s="11"/>
      <c r="K34" s="11"/>
      <c r="M34" s="4" t="s">
        <v>245</v>
      </c>
      <c r="P34" s="5" t="s">
        <v>391</v>
      </c>
      <c r="R34" s="9" t="str">
        <f>", '"&amp;A34&amp;"': {megami: '"&amp;B34&amp;"', name: '"&amp;C34&amp;"', ruby: '"&amp;D34&amp;"', baseType: '"&amp;VLOOKUP(E34,Sheet2!$A$1:$B$99,2,FALSE)&amp;"', types: ['"&amp;VLOOKUP(F34,Sheet2!$D$1:$E$99,2,FALSE)&amp;"'"&amp;IF(G34&lt;&gt;"",", '"&amp; VLOOKUP(G34,Sheet2!$D$1:$E$99,2,FALSE) &amp;"'","")&amp;"]"&amp;IF(H34&lt;&gt;"", ", range: '"&amp;H34&amp;"'", "")&amp;IF(I34&lt;&gt;"", ", rangeOpened: '"&amp;I34&amp;"'", "")&amp;IF(J34&lt;&gt;"", ", damage: '"&amp;J34&amp;"'", "")&amp;IF(K34&lt;&gt;"", ", damageOpened: '"&amp;K34&amp;"'", "")&amp;IF(L34&lt;&gt;"", ", capacity: '"&amp;L34&amp;"'", "")&amp;IF(M34&lt;&gt;"", ", cost: '"&amp;M34&amp;"'", "")&amp;", text: '"&amp;SUBSTITUTE(P34, CHAR(10), "\n")&amp;"'"&amp;", textOpened: '"&amp;SUBSTITUTE(Q34, CHAR(10), "\n")&amp;"'}"</f>
        <v>, '06-yukihi-o-s-4': {megami: 'yukihi', name: 'くるりみ', ruby: '', baseType: 'special', types: ['action', 'reaction'], cost: '1', text: '傘の開閉を行う。 \nダスト→自オーラ：1', textOpened: ''}</v>
      </c>
    </row>
    <row r="35" spans="1:18" x14ac:dyDescent="0.15">
      <c r="A35" s="4" t="s">
        <v>276</v>
      </c>
      <c r="B35" s="4" t="s">
        <v>275</v>
      </c>
      <c r="C35" s="4" t="s">
        <v>262</v>
      </c>
      <c r="D35" s="4" t="s">
        <v>287</v>
      </c>
      <c r="E35" s="4" t="s">
        <v>7</v>
      </c>
      <c r="F35" s="4" t="s">
        <v>8</v>
      </c>
      <c r="H35" s="4" t="s">
        <v>273</v>
      </c>
      <c r="I35" s="13"/>
      <c r="J35" s="2" t="s">
        <v>299</v>
      </c>
      <c r="K35" s="13"/>
      <c r="P35" s="4" t="s">
        <v>302</v>
      </c>
      <c r="Q35" s="13"/>
      <c r="R35" s="3" t="str">
        <f>", '"&amp;A35&amp;"': {megami: '"&amp;B35&amp;"', name: '"&amp;C35&amp;"', ruby: '"&amp;D35&amp;"', baseType: '"&amp;VLOOKUP(E35,Sheet2!$A$1:$B$99,2,FALSE)&amp;"', types: ['"&amp;VLOOKUP(F35,Sheet2!$D$1:$E$99,2,FALSE)&amp;"'"&amp;IF(G35&lt;&gt;"",", '"&amp; VLOOKUP(G35,Sheet2!$D$1:$E$99,2,FALSE) &amp;"'","")&amp;"]"&amp;IF(H35&lt;&gt;"", ", range: '"&amp;H35&amp;"'", "")&amp;IF(J35&lt;&gt;"", ", damage: '"&amp;J35&amp;"'", "")&amp;IF(L35&lt;&gt;"", ", capacity: '"&amp;L35&amp;"'", "")&amp;IF(M35&lt;&gt;"", ", cost: '"&amp;M35&amp;"'", "")&amp;", text: '"&amp;SUBSTITUTE(P35, CHAR(10), "\n")&amp;"'"&amp;IF(N35="○", ", sealable: true", "")&amp;IF(O35="○",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36" spans="1:18" ht="36" x14ac:dyDescent="0.15">
      <c r="A36" s="4" t="s">
        <v>277</v>
      </c>
      <c r="B36" s="4" t="s">
        <v>275</v>
      </c>
      <c r="C36" s="4" t="s">
        <v>263</v>
      </c>
      <c r="D36" s="4" t="s">
        <v>288</v>
      </c>
      <c r="E36" s="4" t="s">
        <v>7</v>
      </c>
      <c r="F36" s="4" t="s">
        <v>8</v>
      </c>
      <c r="G36" s="4" t="s">
        <v>28</v>
      </c>
      <c r="H36" s="4" t="s">
        <v>273</v>
      </c>
      <c r="I36" s="13"/>
      <c r="J36" s="2" t="s">
        <v>300</v>
      </c>
      <c r="K36" s="13"/>
      <c r="P36" s="5" t="s">
        <v>303</v>
      </c>
      <c r="Q36" s="13"/>
      <c r="R36" s="3" t="str">
        <f>", '"&amp;A36&amp;"': {megami: '"&amp;B36&amp;"', name: '"&amp;C36&amp;"', ruby: '"&amp;D36&amp;"', baseType: '"&amp;VLOOKUP(E36,Sheet2!$A$1:$B$99,2,FALSE)&amp;"', types: ['"&amp;VLOOKUP(F36,Sheet2!$D$1:$E$99,2,FALSE)&amp;"'"&amp;IF(G36&lt;&gt;"",", '"&amp; VLOOKUP(G36,Sheet2!$D$1:$E$99,2,FALSE) &amp;"'","")&amp;"]"&amp;IF(H36&lt;&gt;"", ", range: '"&amp;H36&amp;"'", "")&amp;IF(J36&lt;&gt;"", ", damage: '"&amp;J36&amp;"'", "")&amp;IF(L36&lt;&gt;"", ", capacity: '"&amp;L36&amp;"'", "")&amp;IF(M36&lt;&gt;"", ", cost: '"&amp;M36&amp;"'", "")&amp;", text: '"&amp;SUBSTITUTE(P36, CHAR(10), "\n")&amp;"'"&amp;IF(N36="○", ", sealable: true", "")&amp;IF(O36="○",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37" spans="1:18" ht="36" x14ac:dyDescent="0.15">
      <c r="A37" s="4" t="s">
        <v>278</v>
      </c>
      <c r="B37" s="4" t="s">
        <v>275</v>
      </c>
      <c r="C37" s="4" t="s">
        <v>264</v>
      </c>
      <c r="D37" s="4" t="s">
        <v>289</v>
      </c>
      <c r="E37" s="4" t="s">
        <v>7</v>
      </c>
      <c r="F37" s="4" t="s">
        <v>8</v>
      </c>
      <c r="G37" s="4" t="s">
        <v>31</v>
      </c>
      <c r="H37" s="4" t="s">
        <v>80</v>
      </c>
      <c r="I37" s="13"/>
      <c r="J37" s="2" t="s">
        <v>301</v>
      </c>
      <c r="K37" s="13"/>
      <c r="P37" s="5" t="s">
        <v>311</v>
      </c>
      <c r="Q37" s="13"/>
      <c r="R37" s="3" t="str">
        <f>", '"&amp;A37&amp;"': {megami: '"&amp;B37&amp;"', name: '"&amp;C37&amp;"', ruby: '"&amp;D37&amp;"', baseType: '"&amp;VLOOKUP(E37,Sheet2!$A$1:$B$99,2,FALSE)&amp;"', types: ['"&amp;VLOOKUP(F37,Sheet2!$D$1:$E$99,2,FALSE)&amp;"'"&amp;IF(G37&lt;&gt;"",", '"&amp; VLOOKUP(G37,Sheet2!$D$1:$E$99,2,FALSE) &amp;"'","")&amp;"]"&amp;IF(H37&lt;&gt;"", ", range: '"&amp;H37&amp;"'", "")&amp;IF(J37&lt;&gt;"", ", damage: '"&amp;J37&amp;"'", "")&amp;IF(L37&lt;&gt;"", ", capacity: '"&amp;L37&amp;"'", "")&amp;IF(M37&lt;&gt;"", ", cost: '"&amp;M37&amp;"'", "")&amp;", text: '"&amp;SUBSTITUTE(P37, CHAR(10), "\n")&amp;"'"&amp;IF(N37="○", ", sealable: true", "")&amp;IF(O37="○",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38" spans="1:18" x14ac:dyDescent="0.15">
      <c r="A38" s="4" t="s">
        <v>279</v>
      </c>
      <c r="B38" s="4" t="s">
        <v>275</v>
      </c>
      <c r="C38" s="4" t="s">
        <v>265</v>
      </c>
      <c r="D38" s="4" t="s">
        <v>290</v>
      </c>
      <c r="E38" s="4" t="s">
        <v>7</v>
      </c>
      <c r="F38" s="4" t="s">
        <v>23</v>
      </c>
      <c r="I38" s="13"/>
      <c r="K38" s="13"/>
      <c r="P38" s="4" t="s">
        <v>304</v>
      </c>
      <c r="Q38" s="13"/>
      <c r="R38" s="3" t="str">
        <f>", '"&amp;A38&amp;"': {megami: '"&amp;B38&amp;"', name: '"&amp;C38&amp;"', ruby: '"&amp;D38&amp;"', baseType: '"&amp;VLOOKUP(E38,Sheet2!$A$1:$B$99,2,FALSE)&amp;"', types: ['"&amp;VLOOKUP(F38,Sheet2!$D$1:$E$99,2,FALSE)&amp;"'"&amp;IF(G38&lt;&gt;"",", '"&amp; VLOOKUP(G38,Sheet2!$D$1:$E$99,2,FALSE) &amp;"'","")&amp;"]"&amp;IF(H38&lt;&gt;"", ", range: '"&amp;H38&amp;"'", "")&amp;IF(J38&lt;&gt;"", ", damage: '"&amp;J38&amp;"'", "")&amp;IF(L38&lt;&gt;"", ", capacity: '"&amp;L38&amp;"'", "")&amp;IF(M38&lt;&gt;"", ", cost: '"&amp;M38&amp;"'", "")&amp;", text: '"&amp;SUBSTITUTE(P38, CHAR(10), "\n")&amp;"'"&amp;IF(N38="○", ", sealable: true", "")&amp;IF(O38="○",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39" spans="1:18" ht="36" x14ac:dyDescent="0.15">
      <c r="A39" s="4" t="s">
        <v>280</v>
      </c>
      <c r="B39" s="4" t="s">
        <v>275</v>
      </c>
      <c r="C39" s="4" t="s">
        <v>266</v>
      </c>
      <c r="D39" s="4" t="s">
        <v>291</v>
      </c>
      <c r="E39" s="4" t="s">
        <v>7</v>
      </c>
      <c r="F39" s="4" t="s">
        <v>23</v>
      </c>
      <c r="G39" s="4" t="s">
        <v>28</v>
      </c>
      <c r="I39" s="13"/>
      <c r="K39" s="13"/>
      <c r="P39" s="5" t="s">
        <v>310</v>
      </c>
      <c r="Q39" s="13"/>
      <c r="R39" s="3" t="str">
        <f>", '"&amp;A39&amp;"': {megami: '"&amp;B39&amp;"', name: '"&amp;C39&amp;"', ruby: '"&amp;D39&amp;"', baseType: '"&amp;VLOOKUP(E39,Sheet2!$A$1:$B$99,2,FALSE)&amp;"', types: ['"&amp;VLOOKUP(F39,Sheet2!$D$1:$E$99,2,FALSE)&amp;"'"&amp;IF(G39&lt;&gt;"",", '"&amp; VLOOKUP(G39,Sheet2!$D$1:$E$99,2,FALSE) &amp;"'","")&amp;"]"&amp;IF(H39&lt;&gt;"", ", range: '"&amp;H39&amp;"'", "")&amp;IF(J39&lt;&gt;"", ", damage: '"&amp;J39&amp;"'", "")&amp;IF(L39&lt;&gt;"", ", capacity: '"&amp;L39&amp;"'", "")&amp;IF(M39&lt;&gt;"", ", cost: '"&amp;M39&amp;"'", "")&amp;", text: '"&amp;SUBSTITUTE(P39, CHAR(10), "\n")&amp;"'"&amp;IF(N39="○", ", sealable: true", "")&amp;IF(O39="○", ", removable: true", "")&amp;"}"</f>
        <v>, '07-shinra-o-n-5': {megami: 'shinra', name: '煽動', ruby: 'せんどう', baseType: 'normal', types: ['action', 'reaction'], text: '計略を実行し、次の計略を準備する。 \n[神算] ダスト→間合：1 \n[鬼謀] 間合→相オーラ：1'}</v>
      </c>
    </row>
    <row r="40" spans="1:18" ht="48" x14ac:dyDescent="0.15">
      <c r="A40" s="4" t="s">
        <v>281</v>
      </c>
      <c r="B40" s="4" t="s">
        <v>275</v>
      </c>
      <c r="C40" s="4" t="s">
        <v>267</v>
      </c>
      <c r="D40" s="4" t="s">
        <v>292</v>
      </c>
      <c r="E40" s="4" t="s">
        <v>7</v>
      </c>
      <c r="F40" s="4" t="s">
        <v>48</v>
      </c>
      <c r="I40" s="13"/>
      <c r="K40" s="13"/>
      <c r="L40" s="4" t="s">
        <v>55</v>
      </c>
      <c r="P40" s="5" t="s">
        <v>309</v>
      </c>
      <c r="Q40" s="13"/>
      <c r="R40" s="3" t="str">
        <f>", '"&amp;A40&amp;"': {megami: '"&amp;B40&amp;"', name: '"&amp;C40&amp;"', ruby: '"&amp;D40&amp;"', baseType: '"&amp;VLOOKUP(E40,Sheet2!$A$1:$B$99,2,FALSE)&amp;"', types: ['"&amp;VLOOKUP(F40,Sheet2!$D$1:$E$99,2,FALSE)&amp;"'"&amp;IF(G40&lt;&gt;"",", '"&amp; VLOOKUP(G40,Sheet2!$D$1:$E$99,2,FALSE) &amp;"'","")&amp;"]"&amp;IF(H40&lt;&gt;"", ", range: '"&amp;H40&amp;"'", "")&amp;IF(J40&lt;&gt;"", ", damage: '"&amp;J40&amp;"'", "")&amp;IF(L40&lt;&gt;"", ", capacity: '"&amp;L40&amp;"'", "")&amp;IF(M40&lt;&gt;"", ", cost: '"&amp;M40&amp;"'", "")&amp;", text: '"&amp;SUBSTITUTE(P40, CHAR(10), "\n")&amp;"'"&amp;IF(N40="○", ", sealable: true", "")&amp;IF(O40="○",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41" spans="1:18" ht="24" x14ac:dyDescent="0.15">
      <c r="A41" s="4" t="s">
        <v>282</v>
      </c>
      <c r="B41" s="4" t="s">
        <v>275</v>
      </c>
      <c r="C41" s="4" t="s">
        <v>268</v>
      </c>
      <c r="D41" s="4" t="s">
        <v>293</v>
      </c>
      <c r="E41" s="4" t="s">
        <v>7</v>
      </c>
      <c r="F41" s="4" t="s">
        <v>48</v>
      </c>
      <c r="I41" s="13"/>
      <c r="K41" s="13"/>
      <c r="L41" s="4" t="s">
        <v>90</v>
      </c>
      <c r="N41" s="4" t="s">
        <v>295</v>
      </c>
      <c r="P41" s="5" t="s">
        <v>305</v>
      </c>
      <c r="Q41" s="13"/>
      <c r="R41" s="3" t="str">
        <f>", '"&amp;A41&amp;"': {megami: '"&amp;B41&amp;"', name: '"&amp;C41&amp;"', ruby: '"&amp;D41&amp;"', baseType: '"&amp;VLOOKUP(E41,Sheet2!$A$1:$B$99,2,FALSE)&amp;"', types: ['"&amp;VLOOKUP(F41,Sheet2!$D$1:$E$99,2,FALSE)&amp;"'"&amp;IF(G41&lt;&gt;"",", '"&amp; VLOOKUP(G41,Sheet2!$D$1:$E$99,2,FALSE) &amp;"'","")&amp;"]"&amp;IF(H41&lt;&gt;"", ", range: '"&amp;H41&amp;"'", "")&amp;IF(J41&lt;&gt;"", ", damage: '"&amp;J41&amp;"'", "")&amp;IF(L41&lt;&gt;"", ", capacity: '"&amp;L41&amp;"'", "")&amp;IF(M41&lt;&gt;"", ", cost: '"&amp;M41&amp;"'", "")&amp;", text: '"&amp;SUBSTITUTE(P41, CHAR(10), "\n")&amp;"'"&amp;IF(N41="○", ", sealable: true", "")&amp;IF(O41="○",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42" spans="1:18" ht="24" x14ac:dyDescent="0.15">
      <c r="A42" s="4" t="s">
        <v>283</v>
      </c>
      <c r="B42" s="4" t="s">
        <v>275</v>
      </c>
      <c r="C42" s="4" t="s">
        <v>269</v>
      </c>
      <c r="D42" s="4" t="s">
        <v>294</v>
      </c>
      <c r="E42" s="4" t="s">
        <v>19</v>
      </c>
      <c r="F42" s="4" t="s">
        <v>23</v>
      </c>
      <c r="I42" s="13"/>
      <c r="K42" s="13"/>
      <c r="M42" s="4" t="s">
        <v>90</v>
      </c>
      <c r="N42" s="4" t="s">
        <v>295</v>
      </c>
      <c r="P42" s="5" t="s">
        <v>306</v>
      </c>
      <c r="Q42" s="13"/>
      <c r="R42" s="3" t="str">
        <f>", '"&amp;A42&amp;"': {megami: '"&amp;B42&amp;"', name: '"&amp;C42&amp;"', ruby: '"&amp;D42&amp;"', baseType: '"&amp;VLOOKUP(E42,Sheet2!$A$1:$B$99,2,FALSE)&amp;"', types: ['"&amp;VLOOKUP(F42,Sheet2!$D$1:$E$99,2,FALSE)&amp;"'"&amp;IF(G42&lt;&gt;"",", '"&amp; VLOOKUP(G42,Sheet2!$D$1:$E$99,2,FALSE) &amp;"'","")&amp;"]"&amp;IF(H42&lt;&gt;"", ", range: '"&amp;H42&amp;"'", "")&amp;IF(J42&lt;&gt;"", ", damage: '"&amp;J42&amp;"'", "")&amp;IF(L42&lt;&gt;"", ", capacity: '"&amp;L42&amp;"'", "")&amp;IF(M42&lt;&gt;"", ", cost: '"&amp;M42&amp;"'", "")&amp;", text: '"&amp;SUBSTITUTE(P42, CHAR(10), "\n")&amp;"'"&amp;IF(N42="○", ", sealable: true", "")&amp;IF(O42="○",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43" spans="1:18" ht="60" x14ac:dyDescent="0.15">
      <c r="A43" s="4" t="s">
        <v>284</v>
      </c>
      <c r="B43" s="4" t="s">
        <v>275</v>
      </c>
      <c r="C43" s="4" t="s">
        <v>270</v>
      </c>
      <c r="D43" s="4" t="s">
        <v>296</v>
      </c>
      <c r="E43" s="4" t="s">
        <v>19</v>
      </c>
      <c r="F43" s="4" t="s">
        <v>23</v>
      </c>
      <c r="I43" s="13"/>
      <c r="K43" s="13"/>
      <c r="M43" s="4" t="s">
        <v>55</v>
      </c>
      <c r="P43" s="5" t="s">
        <v>312</v>
      </c>
      <c r="Q43" s="13"/>
      <c r="R43" s="3" t="str">
        <f>", '"&amp;A43&amp;"': {megami: '"&amp;B43&amp;"', name: '"&amp;C43&amp;"', ruby: '"&amp;D43&amp;"', baseType: '"&amp;VLOOKUP(E43,Sheet2!$A$1:$B$99,2,FALSE)&amp;"', types: ['"&amp;VLOOKUP(F43,Sheet2!$D$1:$E$99,2,FALSE)&amp;"'"&amp;IF(G43&lt;&gt;"",", '"&amp; VLOOKUP(G43,Sheet2!$D$1:$E$99,2,FALSE) &amp;"'","")&amp;"]"&amp;IF(H43&lt;&gt;"", ", range: '"&amp;H43&amp;"'", "")&amp;IF(J43&lt;&gt;"", ", damage: '"&amp;J43&amp;"'", "")&amp;IF(L43&lt;&gt;"", ", capacity: '"&amp;L43&amp;"'", "")&amp;IF(M43&lt;&gt;"", ", cost: '"&amp;M43&amp;"'", "")&amp;", text: '"&amp;SUBSTITUTE(P43, CHAR(10), "\n")&amp;"'"&amp;IF(N43="○", ", sealable: true", "")&amp;IF(O43="○",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44" spans="1:18" ht="36" x14ac:dyDescent="0.15">
      <c r="A44" s="4" t="s">
        <v>285</v>
      </c>
      <c r="B44" s="4" t="s">
        <v>275</v>
      </c>
      <c r="C44" s="4" t="s">
        <v>271</v>
      </c>
      <c r="D44" s="4" t="s">
        <v>297</v>
      </c>
      <c r="E44" s="4" t="s">
        <v>19</v>
      </c>
      <c r="F44" s="4" t="s">
        <v>48</v>
      </c>
      <c r="G44" s="4" t="s">
        <v>31</v>
      </c>
      <c r="I44" s="13"/>
      <c r="K44" s="13"/>
      <c r="L44" s="4" t="s">
        <v>78</v>
      </c>
      <c r="M44" s="4" t="s">
        <v>55</v>
      </c>
      <c r="P44" s="5" t="s">
        <v>307</v>
      </c>
      <c r="Q44" s="13"/>
      <c r="R44" s="3" t="str">
        <f>", '"&amp;A44&amp;"': {megami: '"&amp;B44&amp;"', name: '"&amp;C44&amp;"', ruby: '"&amp;D44&amp;"', baseType: '"&amp;VLOOKUP(E44,Sheet2!$A$1:$B$99,2,FALSE)&amp;"', types: ['"&amp;VLOOKUP(F44,Sheet2!$D$1:$E$99,2,FALSE)&amp;"'"&amp;IF(G44&lt;&gt;"",", '"&amp; VLOOKUP(G44,Sheet2!$D$1:$E$99,2,FALSE) &amp;"'","")&amp;"]"&amp;IF(H44&lt;&gt;"", ", range: '"&amp;H44&amp;"'", "")&amp;IF(J44&lt;&gt;"", ", damage: '"&amp;J44&amp;"'", "")&amp;IF(L44&lt;&gt;"", ", capacity: '"&amp;L44&amp;"'", "")&amp;IF(M44&lt;&gt;"", ", cost: '"&amp;M44&amp;"'", "")&amp;", text: '"&amp;SUBSTITUTE(P44, CHAR(10), "\n")&amp;"'"&amp;IF(N44="○", ", sealable: true", "")&amp;IF(O44="○",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45" spans="1:18" ht="48" x14ac:dyDescent="0.15">
      <c r="A45" s="4" t="s">
        <v>286</v>
      </c>
      <c r="B45" s="4" t="s">
        <v>275</v>
      </c>
      <c r="C45" s="4" t="s">
        <v>272</v>
      </c>
      <c r="D45" s="4" t="s">
        <v>298</v>
      </c>
      <c r="E45" s="4" t="s">
        <v>19</v>
      </c>
      <c r="F45" s="4" t="s">
        <v>48</v>
      </c>
      <c r="I45" s="13"/>
      <c r="K45" s="13"/>
      <c r="L45" s="4" t="s">
        <v>274</v>
      </c>
      <c r="M45" s="4" t="s">
        <v>274</v>
      </c>
      <c r="P45" s="5" t="s">
        <v>308</v>
      </c>
      <c r="Q45" s="13"/>
      <c r="R45" s="3" t="str">
        <f>", '"&amp;A45&amp;"': {megami: '"&amp;B45&amp;"', name: '"&amp;C45&amp;"', ruby: '"&amp;D45&amp;"', baseType: '"&amp;VLOOKUP(E45,Sheet2!$A$1:$B$99,2,FALSE)&amp;"', types: ['"&amp;VLOOKUP(F45,Sheet2!$D$1:$E$99,2,FALSE)&amp;"'"&amp;IF(G45&lt;&gt;"",", '"&amp; VLOOKUP(G45,Sheet2!$D$1:$E$99,2,FALSE) &amp;"'","")&amp;"]"&amp;IF(H45&lt;&gt;"", ", range: '"&amp;H45&amp;"'", "")&amp;IF(J45&lt;&gt;"", ", damage: '"&amp;J45&amp;"'", "")&amp;IF(L45&lt;&gt;"", ", capacity: '"&amp;L45&amp;"'", "")&amp;IF(M45&lt;&gt;"", ", cost: '"&amp;M45&amp;"'", "")&amp;", text: '"&amp;SUBSTITUTE(P45, CHAR(10), "\n")&amp;"'"&amp;IF(N45="○", ", sealable: true", "")&amp;IF(O45="○",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46" spans="1:18" ht="36" x14ac:dyDescent="0.15">
      <c r="A46" s="4" t="s">
        <v>313</v>
      </c>
      <c r="B46" s="4" t="s">
        <v>324</v>
      </c>
      <c r="C46" s="4" t="s">
        <v>325</v>
      </c>
      <c r="D46" s="4" t="s">
        <v>348</v>
      </c>
      <c r="E46" s="4" t="s">
        <v>7</v>
      </c>
      <c r="F46" s="4" t="s">
        <v>8</v>
      </c>
      <c r="H46" s="4" t="s">
        <v>326</v>
      </c>
      <c r="I46" s="13"/>
      <c r="J46" s="2" t="s">
        <v>349</v>
      </c>
      <c r="K46" s="13"/>
      <c r="P46" s="5" t="s">
        <v>351</v>
      </c>
      <c r="Q46" s="13"/>
      <c r="R46" s="3" t="str">
        <f>", '"&amp;A46&amp;"': {megami: '"&amp;B46&amp;"', name: '"&amp;C46&amp;"', ruby: '"&amp;D46&amp;"', baseType: '"&amp;VLOOKUP(E46,Sheet2!$A$1:$B$99,2,FALSE)&amp;"', types: ['"&amp;VLOOKUP(F46,Sheet2!$D$1:$E$99,2,FALSE)&amp;"'"&amp;IF(G46&lt;&gt;"",", '"&amp; VLOOKUP(G46,Sheet2!$D$1:$E$99,2,FALSE) &amp;"'","")&amp;"]"&amp;IF(H46&lt;&gt;"", ", range: '"&amp;H46&amp;"'", "")&amp;IF(J46&lt;&gt;"", ", damage: '"&amp;J46&amp;"'", "")&amp;IF(L46&lt;&gt;"", ", capacity: '"&amp;L46&amp;"'", "")&amp;IF(M46&lt;&gt;"", ", cost: '"&amp;M46&amp;"'", "")&amp;", text: '"&amp;SUBSTITUTE(P46, CHAR(10), "\n")&amp;"'"&amp;IF(N46="○", ", sealable: true", "")&amp;IF(O46="○",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47" spans="1:18" ht="24" x14ac:dyDescent="0.15">
      <c r="A47" s="4" t="s">
        <v>314</v>
      </c>
      <c r="B47" s="4" t="s">
        <v>324</v>
      </c>
      <c r="C47" s="4" t="s">
        <v>327</v>
      </c>
      <c r="D47" s="4" t="s">
        <v>347</v>
      </c>
      <c r="E47" s="4" t="s">
        <v>7</v>
      </c>
      <c r="F47" s="4" t="s">
        <v>8</v>
      </c>
      <c r="H47" s="4" t="s">
        <v>328</v>
      </c>
      <c r="I47" s="13"/>
      <c r="J47" s="2" t="s">
        <v>300</v>
      </c>
      <c r="K47" s="13"/>
      <c r="P47" s="5" t="s">
        <v>352</v>
      </c>
      <c r="Q47" s="13"/>
      <c r="R47" s="3" t="str">
        <f>", '"&amp;A47&amp;"': {megami: '"&amp;B47&amp;"', name: '"&amp;C47&amp;"', ruby: '"&amp;D47&amp;"', baseType: '"&amp;VLOOKUP(E47,Sheet2!$A$1:$B$99,2,FALSE)&amp;"', types: ['"&amp;VLOOKUP(F47,Sheet2!$D$1:$E$99,2,FALSE)&amp;"'"&amp;IF(G47&lt;&gt;"",", '"&amp; VLOOKUP(G47,Sheet2!$D$1:$E$99,2,FALSE) &amp;"'","")&amp;"]"&amp;IF(H47&lt;&gt;"", ", range: '"&amp;H47&amp;"'", "")&amp;IF(J47&lt;&gt;"", ", damage: '"&amp;J47&amp;"'", "")&amp;IF(L47&lt;&gt;"", ", capacity: '"&amp;L47&amp;"'", "")&amp;IF(M47&lt;&gt;"", ", cost: '"&amp;M47&amp;"'", "")&amp;", text: '"&amp;SUBSTITUTE(P47, CHAR(10), "\n")&amp;"'"&amp;IF(N47="○", ", sealable: true", "")&amp;IF(O47="○",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48" spans="1:18" ht="24" x14ac:dyDescent="0.15">
      <c r="A48" s="4" t="s">
        <v>315</v>
      </c>
      <c r="B48" s="4" t="s">
        <v>324</v>
      </c>
      <c r="C48" s="4" t="s">
        <v>329</v>
      </c>
      <c r="D48" s="4" t="s">
        <v>346</v>
      </c>
      <c r="E48" s="4" t="s">
        <v>7</v>
      </c>
      <c r="F48" s="4" t="s">
        <v>8</v>
      </c>
      <c r="G48" s="4" t="s">
        <v>31</v>
      </c>
      <c r="H48" s="4" t="s">
        <v>162</v>
      </c>
      <c r="I48" s="13"/>
      <c r="J48" s="2" t="s">
        <v>299</v>
      </c>
      <c r="K48" s="13"/>
      <c r="P48" s="5" t="s">
        <v>353</v>
      </c>
      <c r="Q48" s="13"/>
      <c r="R48" s="3" t="str">
        <f>", '"&amp;A48&amp;"': {megami: '"&amp;B48&amp;"', name: '"&amp;C48&amp;"', ruby: '"&amp;D48&amp;"', baseType: '"&amp;VLOOKUP(E48,Sheet2!$A$1:$B$99,2,FALSE)&amp;"', types: ['"&amp;VLOOKUP(F48,Sheet2!$D$1:$E$99,2,FALSE)&amp;"'"&amp;IF(G48&lt;&gt;"",", '"&amp; VLOOKUP(G48,Sheet2!$D$1:$E$99,2,FALSE) &amp;"'","")&amp;"]"&amp;IF(H48&lt;&gt;"", ", range: '"&amp;H48&amp;"'", "")&amp;IF(J48&lt;&gt;"", ", damage: '"&amp;J48&amp;"'", "")&amp;IF(L48&lt;&gt;"", ", capacity: '"&amp;L48&amp;"'", "")&amp;IF(M48&lt;&gt;"", ", cost: '"&amp;M48&amp;"'", "")&amp;", text: '"&amp;SUBSTITUTE(P48, CHAR(10), "\n")&amp;"'"&amp;IF(N48="○", ", sealable: true", "")&amp;IF(O48="○", ", removable: true", "")&amp;"}"</f>
        <v>, '08-hagane-o-n-3': {megami: 'hagane', name: '大地砕き', ruby: 'だいちくだき', baseType: 'normal', types: ['attack', 'fullpower'], range: '0-3', damage: '2/-', text: '対応不可 \n【攻撃後】相手の集中力は0になり、相手を畏縮させる。'}</v>
      </c>
    </row>
    <row r="49" spans="1:18" x14ac:dyDescent="0.15">
      <c r="A49" s="4" t="s">
        <v>316</v>
      </c>
      <c r="B49" s="4" t="s">
        <v>324</v>
      </c>
      <c r="C49" s="4" t="s">
        <v>330</v>
      </c>
      <c r="D49" s="4" t="s">
        <v>345</v>
      </c>
      <c r="E49" s="4" t="s">
        <v>7</v>
      </c>
      <c r="F49" s="4" t="s">
        <v>23</v>
      </c>
      <c r="I49" s="13"/>
      <c r="K49" s="13"/>
      <c r="P49" s="5" t="s">
        <v>354</v>
      </c>
      <c r="Q49" s="13"/>
      <c r="R49" s="3" t="str">
        <f>", '"&amp;A49&amp;"': {megami: '"&amp;B49&amp;"', name: '"&amp;C49&amp;"', ruby: '"&amp;D49&amp;"', baseType: '"&amp;VLOOKUP(E49,Sheet2!$A$1:$B$99,2,FALSE)&amp;"', types: ['"&amp;VLOOKUP(F49,Sheet2!$D$1:$E$99,2,FALSE)&amp;"'"&amp;IF(G49&lt;&gt;"",", '"&amp; VLOOKUP(G49,Sheet2!$D$1:$E$99,2,FALSE) &amp;"'","")&amp;"]"&amp;IF(H49&lt;&gt;"", ", range: '"&amp;H49&amp;"'", "")&amp;IF(J49&lt;&gt;"", ", damage: '"&amp;J49&amp;"'", "")&amp;IF(L49&lt;&gt;"", ", capacity: '"&amp;L49&amp;"'", "")&amp;IF(M49&lt;&gt;"", ", cost: '"&amp;M49&amp;"'", "")&amp;", text: '"&amp;SUBSTITUTE(P49, CHAR(10), "\n")&amp;"'"&amp;IF(N49="○", ", sealable: true", "")&amp;IF(O49="○", ", removable: true", "")&amp;"}"</f>
        <v>, '08-hagane-o-n-4': {megami: 'hagane', name: '超反発', ruby: 'ちょうはんぱつ', baseType: 'normal', types: ['action'], text: '現在の間合が4以下ならば、相フレア→間合：1'}</v>
      </c>
    </row>
    <row r="50" spans="1:18" ht="24" x14ac:dyDescent="0.15">
      <c r="A50" s="4" t="s">
        <v>317</v>
      </c>
      <c r="B50" s="4" t="s">
        <v>324</v>
      </c>
      <c r="C50" s="4" t="s">
        <v>331</v>
      </c>
      <c r="D50" s="4" t="s">
        <v>343</v>
      </c>
      <c r="E50" s="4" t="s">
        <v>7</v>
      </c>
      <c r="F50" s="4" t="s">
        <v>23</v>
      </c>
      <c r="I50" s="13"/>
      <c r="K50" s="13"/>
      <c r="P50" s="5" t="s">
        <v>355</v>
      </c>
      <c r="Q50" s="13"/>
      <c r="R50" s="3" t="str">
        <f>", '"&amp;A50&amp;"': {megami: '"&amp;B50&amp;"', name: '"&amp;C50&amp;"', ruby: '"&amp;D50&amp;"', baseType: '"&amp;VLOOKUP(E50,Sheet2!$A$1:$B$99,2,FALSE)&amp;"', types: ['"&amp;VLOOKUP(F50,Sheet2!$D$1:$E$99,2,FALSE)&amp;"'"&amp;IF(G50&lt;&gt;"",", '"&amp; VLOOKUP(G50,Sheet2!$D$1:$E$99,2,FALSE) &amp;"'","")&amp;"]"&amp;IF(H50&lt;&gt;"", ", range: '"&amp;H50&amp;"'", "")&amp;IF(J50&lt;&gt;"", ", damage: '"&amp;J50&amp;"'", "")&amp;IF(L50&lt;&gt;"", ", capacity: '"&amp;L50&amp;"'", "")&amp;IF(M50&lt;&gt;"", ", cost: '"&amp;M50&amp;"'", "")&amp;", text: '"&amp;SUBSTITUTE(P50, CHAR(10), "\n")&amp;"'"&amp;IF(N50="○", ", sealable: true", "")&amp;IF(O50="○", ", removable: true", "")&amp;"}"</f>
        <v>, '08-hagane-o-n-5': {megami: 'hagane', name: '円舞錬', ruby: 'えんぶれん', baseType: 'normal', types: ['action'], text: '遠心 \n相手のフレアが3以上ならば、相フレア→自オーラ：2'}</v>
      </c>
    </row>
    <row r="51" spans="1:18" ht="60" x14ac:dyDescent="0.15">
      <c r="A51" s="4" t="s">
        <v>318</v>
      </c>
      <c r="B51" s="4" t="s">
        <v>324</v>
      </c>
      <c r="C51" s="4" t="s">
        <v>332</v>
      </c>
      <c r="D51" s="4" t="s">
        <v>344</v>
      </c>
      <c r="E51" s="4" t="s">
        <v>7</v>
      </c>
      <c r="F51" s="4" t="s">
        <v>23</v>
      </c>
      <c r="I51" s="13"/>
      <c r="K51" s="13"/>
      <c r="P51" s="5" t="s">
        <v>356</v>
      </c>
      <c r="Q51" s="13"/>
      <c r="R51" s="3" t="str">
        <f>", '"&amp;A51&amp;"': {megami: '"&amp;B51&amp;"', name: '"&amp;C51&amp;"', ruby: '"&amp;D51&amp;"', baseType: '"&amp;VLOOKUP(E51,Sheet2!$A$1:$B$99,2,FALSE)&amp;"', types: ['"&amp;VLOOKUP(F51,Sheet2!$D$1:$E$99,2,FALSE)&amp;"'"&amp;IF(G51&lt;&gt;"",", '"&amp; VLOOKUP(G51,Sheet2!$D$1:$E$99,2,FALSE) &amp;"'","")&amp;"]"&amp;IF(H51&lt;&gt;"", ", range: '"&amp;H51&amp;"'", "")&amp;IF(J51&lt;&gt;"", ", damage: '"&amp;J51&amp;"'", "")&amp;IF(L51&lt;&gt;"", ", capacity: '"&amp;L51&amp;"'", "")&amp;IF(M51&lt;&gt;"", ", cost: '"&amp;M51&amp;"'", "")&amp;", text: '"&amp;SUBSTITUTE(P51, CHAR(10), "\n")&amp;"'"&amp;IF(N51="○", ", sealable: true", "")&amp;IF(O51="○",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52" spans="1:18" ht="24" x14ac:dyDescent="0.15">
      <c r="A52" s="4" t="s">
        <v>319</v>
      </c>
      <c r="B52" s="4" t="s">
        <v>324</v>
      </c>
      <c r="C52" s="4" t="s">
        <v>333</v>
      </c>
      <c r="D52" s="4" t="s">
        <v>342</v>
      </c>
      <c r="E52" s="4" t="s">
        <v>7</v>
      </c>
      <c r="F52" s="4" t="s">
        <v>48</v>
      </c>
      <c r="I52" s="13"/>
      <c r="K52" s="13"/>
      <c r="L52" s="4" t="s">
        <v>90</v>
      </c>
      <c r="P52" s="5" t="s">
        <v>357</v>
      </c>
      <c r="Q52" s="13"/>
      <c r="R52" s="3" t="str">
        <f>", '"&amp;A52&amp;"': {megami: '"&amp;B52&amp;"', name: '"&amp;C52&amp;"', ruby: '"&amp;D52&amp;"', baseType: '"&amp;VLOOKUP(E52,Sheet2!$A$1:$B$99,2,FALSE)&amp;"', types: ['"&amp;VLOOKUP(F52,Sheet2!$D$1:$E$99,2,FALSE)&amp;"'"&amp;IF(G52&lt;&gt;"",", '"&amp; VLOOKUP(G52,Sheet2!$D$1:$E$99,2,FALSE) &amp;"'","")&amp;"]"&amp;IF(H52&lt;&gt;"", ", range: '"&amp;H52&amp;"'", "")&amp;IF(J52&lt;&gt;"", ", damage: '"&amp;J52&amp;"'", "")&amp;IF(L52&lt;&gt;"", ", capacity: '"&amp;L52&amp;"'", "")&amp;IF(M52&lt;&gt;"", ", cost: '"&amp;M52&amp;"'", "")&amp;", text: '"&amp;SUBSTITUTE(P52, CHAR(10), "\n")&amp;"'"&amp;IF(N52="○", ", sealable: true", "")&amp;IF(O52="○", ", removable: true", "")&amp;"}"</f>
        <v>, '08-hagane-o-n-7': {megami: 'hagane', name: '引力場', ruby: 'いんりょくば', baseType: 'normal', types: ['enhance'], capacity: '4', text: '【展開時】間合→ダスト：1 \n【展開中】達人の間合は1小さくなる。'}</v>
      </c>
    </row>
    <row r="53" spans="1:18" ht="36" x14ac:dyDescent="0.15">
      <c r="A53" s="4" t="s">
        <v>320</v>
      </c>
      <c r="B53" s="4" t="s">
        <v>324</v>
      </c>
      <c r="C53" s="4" t="s">
        <v>334</v>
      </c>
      <c r="D53" s="4" t="s">
        <v>341</v>
      </c>
      <c r="E53" s="4" t="s">
        <v>19</v>
      </c>
      <c r="F53" s="4" t="s">
        <v>8</v>
      </c>
      <c r="H53" s="4" t="s">
        <v>51</v>
      </c>
      <c r="I53" s="13"/>
      <c r="J53" s="2" t="s">
        <v>350</v>
      </c>
      <c r="K53" s="13"/>
      <c r="M53" s="4" t="s">
        <v>78</v>
      </c>
      <c r="P53" s="5" t="s">
        <v>358</v>
      </c>
      <c r="Q53" s="13"/>
      <c r="R53" s="3" t="str">
        <f>", '"&amp;A53&amp;"': {megami: '"&amp;B53&amp;"', name: '"&amp;C53&amp;"', ruby: '"&amp;D53&amp;"', baseType: '"&amp;VLOOKUP(E53,Sheet2!$A$1:$B$99,2,FALSE)&amp;"', types: ['"&amp;VLOOKUP(F53,Sheet2!$D$1:$E$99,2,FALSE)&amp;"'"&amp;IF(G53&lt;&gt;"",", '"&amp; VLOOKUP(G53,Sheet2!$D$1:$E$99,2,FALSE) &amp;"'","")&amp;"]"&amp;IF(H53&lt;&gt;"", ", range: '"&amp;H53&amp;"'", "")&amp;IF(J53&lt;&gt;"", ", damage: '"&amp;J53&amp;"'", "")&amp;IF(L53&lt;&gt;"", ", capacity: '"&amp;L53&amp;"'", "")&amp;IF(M53&lt;&gt;"", ", cost: '"&amp;M53&amp;"'", "")&amp;", text: '"&amp;SUBSTITUTE(P53, CHAR(10), "\n")&amp;"'"&amp;IF(N53="○", ", sealable: true", "")&amp;IF(O53="○",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54" spans="1:18" x14ac:dyDescent="0.15">
      <c r="A54" s="4" t="s">
        <v>321</v>
      </c>
      <c r="B54" s="4" t="s">
        <v>324</v>
      </c>
      <c r="C54" s="4" t="s">
        <v>335</v>
      </c>
      <c r="D54" s="4" t="s">
        <v>338</v>
      </c>
      <c r="E54" s="4" t="s">
        <v>19</v>
      </c>
      <c r="F54" s="4" t="s">
        <v>23</v>
      </c>
      <c r="I54" s="13"/>
      <c r="K54" s="13"/>
      <c r="M54" s="4" t="s">
        <v>55</v>
      </c>
      <c r="P54" s="5" t="s">
        <v>359</v>
      </c>
      <c r="Q54" s="13"/>
      <c r="R54" s="3" t="str">
        <f>", '"&amp;A54&amp;"': {megami: '"&amp;B54&amp;"', name: '"&amp;C54&amp;"', ruby: '"&amp;D54&amp;"', baseType: '"&amp;VLOOKUP(E54,Sheet2!$A$1:$B$99,2,FALSE)&amp;"', types: ['"&amp;VLOOKUP(F54,Sheet2!$D$1:$E$99,2,FALSE)&amp;"'"&amp;IF(G54&lt;&gt;"",", '"&amp; VLOOKUP(G54,Sheet2!$D$1:$E$99,2,FALSE) &amp;"'","")&amp;"]"&amp;IF(H54&lt;&gt;"", ", range: '"&amp;H54&amp;"'", "")&amp;IF(J54&lt;&gt;"", ", damage: '"&amp;J54&amp;"'", "")&amp;IF(L54&lt;&gt;"", ", capacity: '"&amp;L54&amp;"'", "")&amp;IF(M54&lt;&gt;"", ", cost: '"&amp;M54&amp;"'", "")&amp;", text: '"&amp;SUBSTITUTE(P54, CHAR(10), "\n")&amp;"'"&amp;IF(N54="○", ", sealable: true", "")&amp;IF(O54="○", ", removable: true", "")&amp;"}"</f>
        <v>, '08-hagane-o-s-2': {megami: 'hagane', name: '大破鐘メガロベル', ruby: 'だいはがねメガロベル', baseType: 'special', types: ['action'], cost: '2', text: 'あなたの他の切札が全て使用済ならば、ダスト→自ライフ：2'}</v>
      </c>
    </row>
    <row r="55" spans="1:18" ht="48" x14ac:dyDescent="0.15">
      <c r="A55" s="4" t="s">
        <v>322</v>
      </c>
      <c r="B55" s="4" t="s">
        <v>324</v>
      </c>
      <c r="C55" s="4" t="s">
        <v>336</v>
      </c>
      <c r="D55" s="4" t="s">
        <v>339</v>
      </c>
      <c r="E55" s="4" t="s">
        <v>19</v>
      </c>
      <c r="F55" s="4" t="s">
        <v>23</v>
      </c>
      <c r="I55" s="13"/>
      <c r="K55" s="13"/>
      <c r="M55" s="4" t="s">
        <v>78</v>
      </c>
      <c r="P55" s="5" t="s">
        <v>408</v>
      </c>
      <c r="Q55" s="13"/>
      <c r="R55" s="3" t="str">
        <f>", '"&amp;A55&amp;"': {megami: '"&amp;B55&amp;"', name: '"&amp;C55&amp;"', ruby: '"&amp;D55&amp;"', baseType: '"&amp;VLOOKUP(E55,Sheet2!$A$1:$B$99,2,FALSE)&amp;"', types: ['"&amp;VLOOKUP(F55,Sheet2!$D$1:$E$99,2,FALSE)&amp;"'"&amp;IF(G55&lt;&gt;"",", '"&amp; VLOOKUP(G55,Sheet2!$D$1:$E$99,2,FALSE) &amp;"'","")&amp;"]"&amp;IF(H55&lt;&gt;"", ", range: '"&amp;H55&amp;"'", "")&amp;IF(J55&lt;&gt;"", ", damage: '"&amp;J55&amp;"'", "")&amp;IF(L55&lt;&gt;"", ", capacity: '"&amp;L55&amp;"'", "")&amp;IF(M55&lt;&gt;"", ", cost: '"&amp;M55&amp;"'", "")&amp;", text: '"&amp;SUBSTITUTE(P55, CHAR(10), "\n")&amp;"'"&amp;IF(N55="○", ", sealable: true", "")&amp;IF(O55="○",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56" spans="1:18" ht="36" x14ac:dyDescent="0.15">
      <c r="A56" s="4" t="s">
        <v>323</v>
      </c>
      <c r="B56" s="4" t="s">
        <v>324</v>
      </c>
      <c r="C56" s="4" t="s">
        <v>337</v>
      </c>
      <c r="D56" s="4" t="s">
        <v>340</v>
      </c>
      <c r="E56" s="4" t="s">
        <v>19</v>
      </c>
      <c r="F56" s="4" t="s">
        <v>23</v>
      </c>
      <c r="I56" s="13"/>
      <c r="K56" s="13"/>
      <c r="M56" s="4" t="s">
        <v>90</v>
      </c>
      <c r="P56" s="5" t="s">
        <v>361</v>
      </c>
      <c r="Q56" s="13"/>
      <c r="R56" s="3" t="str">
        <f>", '"&amp;A56&amp;"': {megami: '"&amp;B56&amp;"', name: '"&amp;C56&amp;"', ruby: '"&amp;D56&amp;"', baseType: '"&amp;VLOOKUP(E56,Sheet2!$A$1:$B$99,2,FALSE)&amp;"', types: ['"&amp;VLOOKUP(F56,Sheet2!$D$1:$E$99,2,FALSE)&amp;"'"&amp;IF(G56&lt;&gt;"",", '"&amp; VLOOKUP(G56,Sheet2!$D$1:$E$99,2,FALSE) &amp;"'","")&amp;"]"&amp;IF(H56&lt;&gt;"", ", range: '"&amp;H56&amp;"'", "")&amp;IF(J56&lt;&gt;"", ", damage: '"&amp;J56&amp;"'", "")&amp;IF(L56&lt;&gt;"", ", capacity: '"&amp;L56&amp;"'", "")&amp;IF(M56&lt;&gt;"", ", cost: '"&amp;M56&amp;"'", "")&amp;", text: '"&amp;SUBSTITUTE(P56, CHAR(10), "\n")&amp;"'"&amp;IF(N56="○", ", sealable: true", "")&amp;IF(O56="○",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57" spans="1:18" x14ac:dyDescent="0.15">
      <c r="A57" s="4" t="s">
        <v>148</v>
      </c>
      <c r="B57" s="4" t="s">
        <v>153</v>
      </c>
      <c r="C57" s="4" t="s">
        <v>158</v>
      </c>
      <c r="D57" s="4" t="s">
        <v>177</v>
      </c>
      <c r="E57" s="4" t="s">
        <v>7</v>
      </c>
      <c r="F57" s="4" t="s">
        <v>8</v>
      </c>
      <c r="H57" s="4" t="s">
        <v>174</v>
      </c>
      <c r="I57" s="13"/>
      <c r="J57" s="2" t="s">
        <v>128</v>
      </c>
      <c r="K57" s="13"/>
      <c r="Q57" s="13"/>
      <c r="R57" s="3" t="str">
        <f>", '"&amp;A57&amp;"': {megami: '"&amp;B57&amp;"', name: '"&amp;C57&amp;"', ruby: '"&amp;D57&amp;"', baseType: '"&amp;VLOOKUP(E57,Sheet2!$A$1:$B$99,2,FALSE)&amp;"', types: ['"&amp;VLOOKUP(F57,Sheet2!$D$1:$E$99,2,FALSE)&amp;"'"&amp;IF(G57&lt;&gt;"",", '"&amp; VLOOKUP(G57,Sheet2!$D$1:$E$99,2,FALSE) &amp;"'","")&amp;"]"&amp;IF(H57&lt;&gt;"", ", range: '"&amp;H57&amp;"'", "")&amp;IF(J57&lt;&gt;"", ", damage: '"&amp;J57&amp;"'", "")&amp;IF(L57&lt;&gt;"", ", capacity: '"&amp;L57&amp;"'", "")&amp;IF(M57&lt;&gt;"", ", cost: '"&amp;M57&amp;"'", "")&amp;", text: '"&amp;SUBSTITUTE(P57, CHAR(10), "\n")&amp;"'"&amp;IF(N57="○", ", sealable: true", "")&amp;IF(O57="○", ", removable: true", "")&amp;"}"</f>
        <v>, '09-chikage-o-n-1': {megami: 'chikage', name: '飛苦無', ruby: 'とびくない', baseType: 'normal', types: ['attack'], range: '4-5', damage: '2/2', text: ''}</v>
      </c>
    </row>
    <row r="58" spans="1:18" x14ac:dyDescent="0.15">
      <c r="A58" s="4" t="s">
        <v>142</v>
      </c>
      <c r="B58" s="4" t="s">
        <v>153</v>
      </c>
      <c r="C58" s="4" t="s">
        <v>159</v>
      </c>
      <c r="D58" s="4" t="s">
        <v>178</v>
      </c>
      <c r="E58" s="4" t="s">
        <v>7</v>
      </c>
      <c r="F58" s="4" t="s">
        <v>8</v>
      </c>
      <c r="H58" s="4" t="s">
        <v>90</v>
      </c>
      <c r="I58" s="13"/>
      <c r="J58" s="2" t="s">
        <v>82</v>
      </c>
      <c r="K58" s="13"/>
      <c r="P58" s="4" t="s">
        <v>199</v>
      </c>
      <c r="Q58" s="13"/>
      <c r="R58" s="3" t="str">
        <f>", '"&amp;A58&amp;"': {megami: '"&amp;B58&amp;"', name: '"&amp;C58&amp;"', ruby: '"&amp;D58&amp;"', baseType: '"&amp;VLOOKUP(E58,Sheet2!$A$1:$B$99,2,FALSE)&amp;"', types: ['"&amp;VLOOKUP(F58,Sheet2!$D$1:$E$99,2,FALSE)&amp;"'"&amp;IF(G58&lt;&gt;"",", '"&amp; VLOOKUP(G58,Sheet2!$D$1:$E$99,2,FALSE) &amp;"'","")&amp;"]"&amp;IF(H58&lt;&gt;"", ", range: '"&amp;H58&amp;"'", "")&amp;IF(J58&lt;&gt;"", ", damage: '"&amp;J58&amp;"'", "")&amp;IF(L58&lt;&gt;"", ", capacity: '"&amp;L58&amp;"'", "")&amp;IF(M58&lt;&gt;"", ", cost: '"&amp;M58&amp;"'", "")&amp;", text: '"&amp;SUBSTITUTE(P58, CHAR(10), "\n")&amp;"'"&amp;IF(N58="○", ", sealable: true", "")&amp;IF(O58="○", ", removable: true", "")&amp;"}"</f>
        <v>, '09-chikage-o-n-2': {megami: 'chikage', name: '毒針', ruby: 'どくばり', baseType: 'normal', types: ['attack'], range: '4', damage: '1/1', text: '【攻撃後】毒袋から「麻痺毒」「幻覚毒」「弛緩毒」のいずれか1枚を選び、そのカードを相手の山札の一番上に置く。'}</v>
      </c>
    </row>
    <row r="59" spans="1:18" ht="24" x14ac:dyDescent="0.15">
      <c r="A59" s="4" t="s">
        <v>143</v>
      </c>
      <c r="B59" s="4" t="s">
        <v>153</v>
      </c>
      <c r="C59" s="4" t="s">
        <v>160</v>
      </c>
      <c r="D59" s="4" t="s">
        <v>179</v>
      </c>
      <c r="E59" s="4" t="s">
        <v>7</v>
      </c>
      <c r="F59" s="4" t="s">
        <v>8</v>
      </c>
      <c r="G59" s="4" t="s">
        <v>28</v>
      </c>
      <c r="H59" s="4" t="s">
        <v>175</v>
      </c>
      <c r="I59" s="13"/>
      <c r="J59" s="2" t="s">
        <v>194</v>
      </c>
      <c r="K59" s="13"/>
      <c r="P59" s="5" t="s">
        <v>200</v>
      </c>
      <c r="Q59" s="13"/>
      <c r="R59" s="3" t="str">
        <f>", '"&amp;A59&amp;"': {megami: '"&amp;B59&amp;"', name: '"&amp;C59&amp;"', ruby: '"&amp;D59&amp;"', baseType: '"&amp;VLOOKUP(E59,Sheet2!$A$1:$B$99,2,FALSE)&amp;"', types: ['"&amp;VLOOKUP(F59,Sheet2!$D$1:$E$99,2,FALSE)&amp;"'"&amp;IF(G59&lt;&gt;"",", '"&amp; VLOOKUP(G59,Sheet2!$D$1:$E$99,2,FALSE) &amp;"'","")&amp;"]"&amp;IF(H59&lt;&gt;"", ", range: '"&amp;H59&amp;"'", "")&amp;IF(J59&lt;&gt;"", ", damage: '"&amp;J59&amp;"'", "")&amp;IF(L59&lt;&gt;"", ", capacity: '"&amp;L59&amp;"'", "")&amp;IF(M59&lt;&gt;"", ", cost: '"&amp;M59&amp;"'", "")&amp;", text: '"&amp;SUBSTITUTE(P59, CHAR(10), "\n")&amp;"'"&amp;IF(N59="○", ", sealable: true", "")&amp;IF(O59="○", ", removable: true", "")&amp;"}"</f>
        <v>, '09-chikage-o-n-3': {megami: 'chikage', name: '遁術', ruby: 'とんじゅつ', baseType: 'normal', types: ['attack', 'reaction'], range: '1-3', damage: '1/-', text: '【攻撃後】自オーラ→間合：2 \n【攻撃後】このターン中、全てのプレイヤーは基本動作《前進》を行えない。'}</v>
      </c>
    </row>
    <row r="60" spans="1:18" x14ac:dyDescent="0.15">
      <c r="A60" s="4" t="s">
        <v>144</v>
      </c>
      <c r="B60" s="4" t="s">
        <v>153</v>
      </c>
      <c r="C60" s="4" t="s">
        <v>161</v>
      </c>
      <c r="D60" s="4" t="s">
        <v>180</v>
      </c>
      <c r="E60" s="4" t="s">
        <v>7</v>
      </c>
      <c r="F60" s="4" t="s">
        <v>8</v>
      </c>
      <c r="G60" s="4" t="s">
        <v>31</v>
      </c>
      <c r="H60" s="4" t="s">
        <v>162</v>
      </c>
      <c r="I60" s="13"/>
      <c r="J60" s="2" t="s">
        <v>195</v>
      </c>
      <c r="K60" s="13"/>
      <c r="P60" s="4" t="s">
        <v>201</v>
      </c>
      <c r="Q60" s="13"/>
      <c r="R60" s="3" t="str">
        <f>", '"&amp;A60&amp;"': {megami: '"&amp;B60&amp;"', name: '"&amp;C60&amp;"', ruby: '"&amp;D60&amp;"', baseType: '"&amp;VLOOKUP(E60,Sheet2!$A$1:$B$99,2,FALSE)&amp;"', types: ['"&amp;VLOOKUP(F60,Sheet2!$D$1:$E$99,2,FALSE)&amp;"'"&amp;IF(G60&lt;&gt;"",", '"&amp; VLOOKUP(G60,Sheet2!$D$1:$E$99,2,FALSE) &amp;"'","")&amp;"]"&amp;IF(H60&lt;&gt;"", ", range: '"&amp;H60&amp;"'", "")&amp;IF(J60&lt;&gt;"", ", damage: '"&amp;J60&amp;"'", "")&amp;IF(L60&lt;&gt;"", ", capacity: '"&amp;L60&amp;"'", "")&amp;IF(M60&lt;&gt;"", ", cost: '"&amp;M60&amp;"'", "")&amp;", text: '"&amp;SUBSTITUTE(P60, CHAR(10), "\n")&amp;"'"&amp;IF(N60="○", ", sealable: true", "")&amp;IF(O60="○", ", removable: true", "")&amp;"}"</f>
        <v>, '09-chikage-o-n-4': {megami: 'chikage', name: '首切り', ruby: 'くびきり', baseType: 'normal', types: ['attack', 'fullpower'], range: '0-3', damage: '2/3', text: '【攻撃後】相手の手札が2枚以上あるならば、相手は手札を1枚捨て札にする。'}</v>
      </c>
    </row>
    <row r="61" spans="1:18" x14ac:dyDescent="0.15">
      <c r="A61" s="4" t="s">
        <v>145</v>
      </c>
      <c r="B61" s="4" t="s">
        <v>153</v>
      </c>
      <c r="C61" s="4" t="s">
        <v>163</v>
      </c>
      <c r="D61" s="4" t="s">
        <v>181</v>
      </c>
      <c r="E61" s="4" t="s">
        <v>7</v>
      </c>
      <c r="F61" s="4" t="s">
        <v>23</v>
      </c>
      <c r="I61" s="13"/>
      <c r="K61" s="13"/>
      <c r="P61" s="4" t="s">
        <v>202</v>
      </c>
      <c r="Q61" s="13"/>
      <c r="R61" s="3" t="str">
        <f>", '"&amp;A61&amp;"': {megami: '"&amp;B61&amp;"', name: '"&amp;C61&amp;"', ruby: '"&amp;D61&amp;"', baseType: '"&amp;VLOOKUP(E61,Sheet2!$A$1:$B$99,2,FALSE)&amp;"', types: ['"&amp;VLOOKUP(F61,Sheet2!$D$1:$E$99,2,FALSE)&amp;"'"&amp;IF(G61&lt;&gt;"",", '"&amp; VLOOKUP(G61,Sheet2!$D$1:$E$99,2,FALSE) &amp;"'","")&amp;"]"&amp;IF(H61&lt;&gt;"", ", range: '"&amp;H61&amp;"'", "")&amp;IF(J61&lt;&gt;"", ", damage: '"&amp;J61&amp;"'", "")&amp;IF(L61&lt;&gt;"", ", capacity: '"&amp;L61&amp;"'", "")&amp;IF(M61&lt;&gt;"", ", cost: '"&amp;M61&amp;"'", "")&amp;", text: '"&amp;SUBSTITUTE(P61, CHAR(10), "\n")&amp;"'"&amp;IF(N61="○", ", sealable: true", "")&amp;IF(O61="○", ", removable: true", "")&amp;"}"</f>
        <v>, '09-chikage-o-n-5': {megami: 'chikage', name: '毒霧', ruby: 'どくぎり', baseType: 'normal', types: ['action'], text: '毒袋から「麻痺毒」「幻覚毒」「弛緩毒」のいずれか1枚を選び、そのカードを相手の手札に加える。'}</v>
      </c>
    </row>
    <row r="62" spans="1:18" ht="36" x14ac:dyDescent="0.15">
      <c r="A62" s="4" t="s">
        <v>146</v>
      </c>
      <c r="B62" s="4" t="s">
        <v>153</v>
      </c>
      <c r="C62" s="4" t="s">
        <v>164</v>
      </c>
      <c r="D62" s="4" t="s">
        <v>182</v>
      </c>
      <c r="E62" s="4" t="s">
        <v>7</v>
      </c>
      <c r="F62" s="4" t="s">
        <v>48</v>
      </c>
      <c r="I62" s="13"/>
      <c r="K62" s="13"/>
      <c r="L62" s="4" t="s">
        <v>90</v>
      </c>
      <c r="P62" s="5" t="s">
        <v>203</v>
      </c>
      <c r="Q62" s="13"/>
      <c r="R62" s="3" t="str">
        <f>", '"&amp;A62&amp;"': {megami: '"&amp;B62&amp;"', name: '"&amp;C62&amp;"', ruby: '"&amp;D62&amp;"', baseType: '"&amp;VLOOKUP(E62,Sheet2!$A$1:$B$99,2,FALSE)&amp;"', types: ['"&amp;VLOOKUP(F62,Sheet2!$D$1:$E$99,2,FALSE)&amp;"'"&amp;IF(G62&lt;&gt;"",", '"&amp; VLOOKUP(G62,Sheet2!$D$1:$E$99,2,FALSE) &amp;"'","")&amp;"]"&amp;IF(H62&lt;&gt;"", ", range: '"&amp;H62&amp;"'", "")&amp;IF(J62&lt;&gt;"", ", damage: '"&amp;J62&amp;"'", "")&amp;IF(L62&lt;&gt;"", ", capacity: '"&amp;L62&amp;"'", "")&amp;IF(M62&lt;&gt;"", ", cost: '"&amp;M62&amp;"'", "")&amp;", text: '"&amp;SUBSTITUTE(P62, CHAR(10), "\n")&amp;"'"&amp;IF(N62="○", ", sealable: true", "")&amp;IF(O62="○", ", removable: true", "")&amp;"}"</f>
        <v>, '09-chikage-o-n-6': {megami: 'chikage', name: '抜き足', ruby: 'ぬきあし', baseType: 'normal', types: ['enhance'], capacity: '4', text: '隙 \n【展開中】現在の間合は2減少する。 \n(間合は0未満にならない)'}</v>
      </c>
    </row>
    <row r="63" spans="1:18" x14ac:dyDescent="0.15">
      <c r="A63" s="4" t="s">
        <v>147</v>
      </c>
      <c r="B63" s="4" t="s">
        <v>153</v>
      </c>
      <c r="C63" s="4" t="s">
        <v>165</v>
      </c>
      <c r="D63" s="4" t="s">
        <v>183</v>
      </c>
      <c r="E63" s="4" t="s">
        <v>7</v>
      </c>
      <c r="F63" s="4" t="s">
        <v>48</v>
      </c>
      <c r="I63" s="13"/>
      <c r="K63" s="13"/>
      <c r="L63" s="4" t="s">
        <v>55</v>
      </c>
      <c r="P63" s="4" t="s">
        <v>204</v>
      </c>
      <c r="Q63" s="13"/>
      <c r="R63" s="3" t="str">
        <f>", '"&amp;A63&amp;"': {megami: '"&amp;B63&amp;"', name: '"&amp;C63&amp;"', ruby: '"&amp;D63&amp;"', baseType: '"&amp;VLOOKUP(E63,Sheet2!$A$1:$B$99,2,FALSE)&amp;"', types: ['"&amp;VLOOKUP(F63,Sheet2!$D$1:$E$99,2,FALSE)&amp;"'"&amp;IF(G63&lt;&gt;"",", '"&amp; VLOOKUP(G63,Sheet2!$D$1:$E$99,2,FALSE) &amp;"'","")&amp;"]"&amp;IF(H63&lt;&gt;"", ", range: '"&amp;H63&amp;"'", "")&amp;IF(J63&lt;&gt;"", ", damage: '"&amp;J63&amp;"'", "")&amp;IF(L63&lt;&gt;"", ", capacity: '"&amp;L63&amp;"'", "")&amp;IF(M63&lt;&gt;"", ", cost: '"&amp;M63&amp;"'", "")&amp;", text: '"&amp;SUBSTITUTE(P63, CHAR(10), "\n")&amp;"'"&amp;IF(N63="○", ", sealable: true", "")&amp;IF(O63="○", ", removable: true", "")&amp;"}"</f>
        <v>, '09-chikage-o-n-7': {megami: 'chikage', name: '泥濘', ruby: 'でいねい', baseType: 'normal', types: ['enhance'], capacity: '2', text: '【展開中】相手は基本動作《後退》と《離脱》を行えない。'}</v>
      </c>
    </row>
    <row r="64" spans="1:18" x14ac:dyDescent="0.15">
      <c r="A64" s="4" t="s">
        <v>149</v>
      </c>
      <c r="B64" s="4" t="s">
        <v>153</v>
      </c>
      <c r="C64" s="4" t="s">
        <v>166</v>
      </c>
      <c r="D64" s="4" t="s">
        <v>184</v>
      </c>
      <c r="E64" s="4" t="s">
        <v>19</v>
      </c>
      <c r="F64" s="4" t="s">
        <v>23</v>
      </c>
      <c r="I64" s="13"/>
      <c r="K64" s="13"/>
      <c r="M64" s="4" t="s">
        <v>108</v>
      </c>
      <c r="P64" s="4" t="s">
        <v>205</v>
      </c>
      <c r="Q64" s="13"/>
      <c r="R64" s="3" t="str">
        <f>", '"&amp;A64&amp;"': {megami: '"&amp;B64&amp;"', name: '"&amp;C64&amp;"', ruby: '"&amp;D64&amp;"', baseType: '"&amp;VLOOKUP(E64,Sheet2!$A$1:$B$99,2,FALSE)&amp;"', types: ['"&amp;VLOOKUP(F64,Sheet2!$D$1:$E$99,2,FALSE)&amp;"'"&amp;IF(G64&lt;&gt;"",", '"&amp; VLOOKUP(G64,Sheet2!$D$1:$E$99,2,FALSE) &amp;"'","")&amp;"]"&amp;IF(H64&lt;&gt;"", ", range: '"&amp;H64&amp;"'", "")&amp;IF(J64&lt;&gt;"", ", damage: '"&amp;J64&amp;"'", "")&amp;IF(L64&lt;&gt;"", ", capacity: '"&amp;L64&amp;"'", "")&amp;IF(M64&lt;&gt;"", ", cost: '"&amp;M64&amp;"'", "")&amp;", text: '"&amp;SUBSTITUTE(P64, CHAR(10), "\n")&amp;"'"&amp;IF(N64="○", ", sealable: true", "")&amp;IF(O64="○", ", removable: true", "")&amp;"}"</f>
        <v>, '09-chikage-o-s-1': {megami: 'chikage', name: '滅灯の魂毒', ruby: 'ほろびのみたまどく', baseType: 'special', types: ['action'], cost: '3', text: '毒袋から「滅灯毒」を1枚を選び、そのカードを相手の山札の一番上に置く。'}</v>
      </c>
    </row>
    <row r="65" spans="1:18" x14ac:dyDescent="0.15">
      <c r="A65" s="4" t="s">
        <v>150</v>
      </c>
      <c r="B65" s="4" t="s">
        <v>153</v>
      </c>
      <c r="C65" s="4" t="s">
        <v>167</v>
      </c>
      <c r="D65" s="4" t="s">
        <v>185</v>
      </c>
      <c r="E65" s="4" t="s">
        <v>19</v>
      </c>
      <c r="F65" s="4" t="s">
        <v>48</v>
      </c>
      <c r="G65" s="4" t="s">
        <v>28</v>
      </c>
      <c r="I65" s="13"/>
      <c r="K65" s="13"/>
      <c r="L65" s="4" t="s">
        <v>78</v>
      </c>
      <c r="M65" s="4" t="s">
        <v>55</v>
      </c>
      <c r="P65" s="4" t="s">
        <v>206</v>
      </c>
      <c r="Q65" s="13"/>
      <c r="R65" s="3" t="str">
        <f>", '"&amp;A65&amp;"': {megami: '"&amp;B65&amp;"', name: '"&amp;C65&amp;"', ruby: '"&amp;D65&amp;"', baseType: '"&amp;VLOOKUP(E65,Sheet2!$A$1:$B$99,2,FALSE)&amp;"', types: ['"&amp;VLOOKUP(F65,Sheet2!$D$1:$E$99,2,FALSE)&amp;"'"&amp;IF(G65&lt;&gt;"",", '"&amp; VLOOKUP(G65,Sheet2!$D$1:$E$99,2,FALSE) &amp;"'","")&amp;"]"&amp;IF(H65&lt;&gt;"", ", range: '"&amp;H65&amp;"'", "")&amp;IF(J65&lt;&gt;"", ", damage: '"&amp;J65&amp;"'", "")&amp;IF(L65&lt;&gt;"", ", capacity: '"&amp;L65&amp;"'", "")&amp;IF(M65&lt;&gt;"", ", cost: '"&amp;M65&amp;"'", "")&amp;", text: '"&amp;SUBSTITUTE(P65, CHAR(10), "\n")&amp;"'"&amp;IF(N65="○", ", sealable: true", "")&amp;IF(O65="○",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66" spans="1:18" x14ac:dyDescent="0.15">
      <c r="A66" s="4" t="s">
        <v>151</v>
      </c>
      <c r="B66" s="4" t="s">
        <v>153</v>
      </c>
      <c r="C66" s="4" t="s">
        <v>168</v>
      </c>
      <c r="D66" s="4" t="s">
        <v>186</v>
      </c>
      <c r="E66" s="4" t="s">
        <v>19</v>
      </c>
      <c r="F66" s="4" t="s">
        <v>8</v>
      </c>
      <c r="H66" s="4" t="s">
        <v>176</v>
      </c>
      <c r="I66" s="13"/>
      <c r="J66" s="2" t="s">
        <v>196</v>
      </c>
      <c r="K66" s="13"/>
      <c r="M66" s="4" t="s">
        <v>56</v>
      </c>
      <c r="P66" s="4" t="s">
        <v>409</v>
      </c>
      <c r="Q66" s="13"/>
      <c r="R66" s="3" t="str">
        <f>", '"&amp;A66&amp;"': {megami: '"&amp;B66&amp;"', name: '"&amp;C66&amp;"', ruby: '"&amp;D66&amp;"', baseType: '"&amp;VLOOKUP(E66,Sheet2!$A$1:$B$99,2,FALSE)&amp;"', types: ['"&amp;VLOOKUP(F66,Sheet2!$D$1:$E$99,2,FALSE)&amp;"'"&amp;IF(G66&lt;&gt;"",", '"&amp; VLOOKUP(G66,Sheet2!$D$1:$E$99,2,FALSE) &amp;"'","")&amp;"]"&amp;IF(H66&lt;&gt;"", ", range: '"&amp;H66&amp;"'", "")&amp;IF(J66&lt;&gt;"", ", damage: '"&amp;J66&amp;"'", "")&amp;IF(L66&lt;&gt;"", ", capacity: '"&amp;L66&amp;"'", "")&amp;IF(M66&lt;&gt;"", ", cost: '"&amp;M66&amp;"'", "")&amp;", text: '"&amp;SUBSTITUTE(P66, CHAR(10), "\n")&amp;"'"&amp;IF(N66="○", ", sealable: true", "")&amp;IF(O66="○", ", removable: true", "")&amp;"}"</f>
        <v>, '09-chikage-o-s-3': {megami: 'chikage', name: '流転の霞毒', ruby: 'るてんのかすみどく', baseType: 'special', types: ['attack'], range: '3-7', damage: '1/2', cost: '1', text: '【再起】相手の手札が2枚以上ある。'}</v>
      </c>
    </row>
    <row r="67" spans="1:18" ht="48" x14ac:dyDescent="0.15">
      <c r="A67" s="4" t="s">
        <v>152</v>
      </c>
      <c r="B67" s="4" t="s">
        <v>153</v>
      </c>
      <c r="C67" s="4" t="s">
        <v>169</v>
      </c>
      <c r="D67" s="4" t="s">
        <v>187</v>
      </c>
      <c r="E67" s="4" t="s">
        <v>19</v>
      </c>
      <c r="F67" s="4" t="s">
        <v>48</v>
      </c>
      <c r="G67" s="4" t="s">
        <v>31</v>
      </c>
      <c r="I67" s="13"/>
      <c r="K67" s="13"/>
      <c r="L67" s="4" t="s">
        <v>90</v>
      </c>
      <c r="M67" s="4" t="s">
        <v>78</v>
      </c>
      <c r="P67" s="5" t="s">
        <v>207</v>
      </c>
      <c r="Q67" s="13"/>
      <c r="R67" s="3" t="str">
        <f>", '"&amp;A67&amp;"': {megami: '"&amp;B67&amp;"', name: '"&amp;C67&amp;"', ruby: '"&amp;D67&amp;"', baseType: '"&amp;VLOOKUP(E67,Sheet2!$A$1:$B$99,2,FALSE)&amp;"', types: ['"&amp;VLOOKUP(F67,Sheet2!$D$1:$E$99,2,FALSE)&amp;"'"&amp;IF(G67&lt;&gt;"",", '"&amp; VLOOKUP(G67,Sheet2!$D$1:$E$99,2,FALSE) &amp;"'","")&amp;"]"&amp;IF(H67&lt;&gt;"", ", range: '"&amp;H67&amp;"'", "")&amp;IF(J67&lt;&gt;"", ", damage: '"&amp;J67&amp;"'", "")&amp;IF(L67&lt;&gt;"", ", capacity: '"&amp;L67&amp;"'", "")&amp;IF(M67&lt;&gt;"", ", cost: '"&amp;M67&amp;"'", "")&amp;", text: '"&amp;SUBSTITUTE(P67, CHAR(10), "\n")&amp;"'"&amp;IF(N67="○", ", sealable: true", "")&amp;IF(O67="○",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68" spans="1:18" ht="48" x14ac:dyDescent="0.15">
      <c r="A68" s="4" t="s">
        <v>154</v>
      </c>
      <c r="B68" s="4" t="s">
        <v>153</v>
      </c>
      <c r="C68" s="4" t="s">
        <v>170</v>
      </c>
      <c r="D68" s="4" t="s">
        <v>188</v>
      </c>
      <c r="E68" s="4" t="s">
        <v>192</v>
      </c>
      <c r="F68" s="4" t="s">
        <v>23</v>
      </c>
      <c r="I68" s="13"/>
      <c r="K68" s="13"/>
      <c r="P68" s="5" t="s">
        <v>208</v>
      </c>
      <c r="Q68" s="13"/>
      <c r="R68" s="3" t="str">
        <f>", '"&amp;A68&amp;"': {megami: '"&amp;B68&amp;"', name: '"&amp;C68&amp;"', ruby: '"&amp;D68&amp;"', baseType: '"&amp;VLOOKUP(E68,Sheet2!$A$1:$B$99,2,FALSE)&amp;"', types: ['"&amp;VLOOKUP(F68,Sheet2!$D$1:$E$99,2,FALSE)&amp;"'"&amp;IF(G68&lt;&gt;"",", '"&amp; VLOOKUP(G68,Sheet2!$D$1:$E$99,2,FALSE) &amp;"'","")&amp;"]"&amp;IF(H68&lt;&gt;"", ", range: '"&amp;H68&amp;"'", "")&amp;IF(J68&lt;&gt;"", ", damage: '"&amp;J68&amp;"'", "")&amp;IF(L68&lt;&gt;"", ", capacity: '"&amp;L68&amp;"'", "")&amp;IF(M68&lt;&gt;"", ", cost: '"&amp;M68&amp;"'", "")&amp;", text: '"&amp;SUBSTITUTE(P68, CHAR(10), "\n")&amp;"'"&amp;IF(N68="○", ", sealable: true", "")&amp;IF(O68="○",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69" spans="1:18" ht="36" x14ac:dyDescent="0.15">
      <c r="A69" s="4" t="s">
        <v>155</v>
      </c>
      <c r="B69" s="4" t="s">
        <v>153</v>
      </c>
      <c r="C69" s="4" t="s">
        <v>171</v>
      </c>
      <c r="D69" s="4" t="s">
        <v>189</v>
      </c>
      <c r="E69" s="4" t="s">
        <v>192</v>
      </c>
      <c r="F69" s="4" t="s">
        <v>23</v>
      </c>
      <c r="I69" s="13"/>
      <c r="K69" s="13"/>
      <c r="P69" s="5" t="s">
        <v>209</v>
      </c>
      <c r="Q69" s="13"/>
      <c r="R69" s="3" t="str">
        <f>", '"&amp;A69&amp;"': {megami: '"&amp;B69&amp;"', name: '"&amp;C69&amp;"', ruby: '"&amp;D69&amp;"', baseType: '"&amp;VLOOKUP(E69,Sheet2!$A$1:$B$99,2,FALSE)&amp;"', types: ['"&amp;VLOOKUP(F69,Sheet2!$D$1:$E$99,2,FALSE)&amp;"'"&amp;IF(G69&lt;&gt;"",", '"&amp; VLOOKUP(G69,Sheet2!$D$1:$E$99,2,FALSE) &amp;"'","")&amp;"]"&amp;IF(H69&lt;&gt;"", ", range: '"&amp;H69&amp;"'", "")&amp;IF(J69&lt;&gt;"", ", damage: '"&amp;J69&amp;"'", "")&amp;IF(L69&lt;&gt;"", ", capacity: '"&amp;L69&amp;"'", "")&amp;IF(M69&lt;&gt;"", ", cost: '"&amp;M69&amp;"'", "")&amp;", text: '"&amp;SUBSTITUTE(P69, CHAR(10), "\n")&amp;"'"&amp;IF(N69="○", ", sealable: true", "")&amp;IF(O69="○", ", removable: true", "")&amp;"}"</f>
        <v>, '09-chikage-o-p-2': {megami: 'chikage', name: '幻覚毒', ruby: 'げんかくどく', baseType: 'extra', types: ['action'], text: '毒（このカードは伏せ札にできない） \nこのカードを相手の毒袋に戻す。 \n自フレア→ダスト：2'}</v>
      </c>
    </row>
    <row r="70" spans="1:18" ht="36" x14ac:dyDescent="0.15">
      <c r="A70" s="4" t="s">
        <v>156</v>
      </c>
      <c r="B70" s="4" t="s">
        <v>153</v>
      </c>
      <c r="C70" s="4" t="s">
        <v>172</v>
      </c>
      <c r="D70" s="4" t="s">
        <v>190</v>
      </c>
      <c r="E70" s="4" t="s">
        <v>192</v>
      </c>
      <c r="F70" s="4" t="s">
        <v>48</v>
      </c>
      <c r="I70" s="13"/>
      <c r="K70" s="13"/>
      <c r="L70" s="4" t="s">
        <v>108</v>
      </c>
      <c r="P70" s="5" t="s">
        <v>210</v>
      </c>
      <c r="Q70" s="13"/>
      <c r="R70" s="3" t="str">
        <f>", '"&amp;A70&amp;"': {megami: '"&amp;B70&amp;"', name: '"&amp;C70&amp;"', ruby: '"&amp;D70&amp;"', baseType: '"&amp;VLOOKUP(E70,Sheet2!$A$1:$B$99,2,FALSE)&amp;"', types: ['"&amp;VLOOKUP(F70,Sheet2!$D$1:$E$99,2,FALSE)&amp;"'"&amp;IF(G70&lt;&gt;"",", '"&amp; VLOOKUP(G70,Sheet2!$D$1:$E$99,2,FALSE) &amp;"'","")&amp;"]"&amp;IF(H70&lt;&gt;"", ", range: '"&amp;H70&amp;"'", "")&amp;IF(J70&lt;&gt;"", ", damage: '"&amp;J70&amp;"'", "")&amp;IF(L70&lt;&gt;"", ", capacity: '"&amp;L70&amp;"'", "")&amp;IF(M70&lt;&gt;"", ", cost: '"&amp;M70&amp;"'", "")&amp;", text: '"&amp;SUBSTITUTE(P70, CHAR(10), "\n")&amp;"'"&amp;IF(N70="○", ", sealable: true", "")&amp;IF(O70="○",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71" spans="1:18" ht="24" x14ac:dyDescent="0.15">
      <c r="A71" s="4" t="s">
        <v>157</v>
      </c>
      <c r="B71" s="4" t="s">
        <v>153</v>
      </c>
      <c r="C71" s="4" t="s">
        <v>173</v>
      </c>
      <c r="D71" s="4" t="s">
        <v>191</v>
      </c>
      <c r="E71" s="4" t="s">
        <v>192</v>
      </c>
      <c r="F71" s="4" t="s">
        <v>23</v>
      </c>
      <c r="I71" s="13"/>
      <c r="K71" s="13"/>
      <c r="P71" s="5" t="s">
        <v>211</v>
      </c>
      <c r="Q71" s="13"/>
      <c r="R71" s="3" t="str">
        <f>", '"&amp;A71&amp;"': {megami: '"&amp;B71&amp;"', name: '"&amp;C71&amp;"', ruby: '"&amp;D71&amp;"', baseType: '"&amp;VLOOKUP(E71,Sheet2!$A$1:$B$99,2,FALSE)&amp;"', types: ['"&amp;VLOOKUP(F71,Sheet2!$D$1:$E$99,2,FALSE)&amp;"'"&amp;IF(G71&lt;&gt;"",", '"&amp; VLOOKUP(G71,Sheet2!$D$1:$E$99,2,FALSE) &amp;"'","")&amp;"]"&amp;IF(H71&lt;&gt;"", ", range: '"&amp;H71&amp;"'", "")&amp;IF(J71&lt;&gt;"", ", damage: '"&amp;J71&amp;"'", "")&amp;IF(L71&lt;&gt;"", ", capacity: '"&amp;L71&amp;"'", "")&amp;IF(M71&lt;&gt;"", ", cost: '"&amp;M71&amp;"'", "")&amp;", text: '"&amp;SUBSTITUTE(P71, CHAR(10), "\n")&amp;"'"&amp;IF(N71="○", ", sealable: true", "")&amp;IF(O71="○", ", removable: true", "")&amp;"}"</f>
        <v>, '09-chikage-o-p-4': {megami: 'chikage', name: '滅灯毒', ruby: 'ほろびどく', baseType: 'extra', types: ['action'], text: '毒（このカードは伏せ札にできない） \n自オーラ→ダスト：3'}</v>
      </c>
    </row>
    <row r="72" spans="1:18" x14ac:dyDescent="0.15">
      <c r="A72" s="4" t="s">
        <v>363</v>
      </c>
      <c r="B72" s="4" t="s">
        <v>362</v>
      </c>
      <c r="C72" s="4" t="s">
        <v>374</v>
      </c>
      <c r="E72" s="4" t="s">
        <v>7</v>
      </c>
      <c r="F72" s="4" t="s">
        <v>23</v>
      </c>
      <c r="I72" s="13"/>
      <c r="K72" s="13"/>
      <c r="P72" s="5" t="s">
        <v>394</v>
      </c>
      <c r="Q72" s="13"/>
      <c r="R72" s="3" t="str">
        <f>", '"&amp;A72&amp;"': {megami: '"&amp;B72&amp;"', name: '"&amp;C72&amp;"', ruby: '"&amp;D72&amp;"', baseType: '"&amp;VLOOKUP(E72,Sheet2!$A$1:$B$99,2,FALSE)&amp;"', types: ['"&amp;VLOOKUP(F72,Sheet2!$D$1:$E$99,2,FALSE)&amp;"'"&amp;IF(G72&lt;&gt;"",", '"&amp; VLOOKUP(G72,Sheet2!$D$1:$E$99,2,FALSE) &amp;"'","")&amp;"]"&amp;IF(H72&lt;&gt;"", ", range: '"&amp;H72&amp;"'", "")&amp;IF(J72&lt;&gt;"", ", damage: '"&amp;J72&amp;"'", "")&amp;IF(L72&lt;&gt;"", ", capacity: '"&amp;L72&amp;"'", "")&amp;IF(M72&lt;&gt;"", ", cost: '"&amp;M72&amp;"'", "")&amp;", text: '"&amp;SUBSTITUTE(P72, CHAR(10), "\n")&amp;"'"&amp;IF(N72="○", ", sealable: true", "")&amp;IF(O72="○", ", removable: true", "")&amp;"}"</f>
        <v>, '10-kururu-o-n-1': {megami: 'kururu', name: 'えれきてる', ruby: '', baseType: 'normal', types: ['action'], text: '&lt;行行行対対&gt; 相手のライフに1ダメージを与える。 '}</v>
      </c>
    </row>
    <row r="73" spans="1:18" ht="36" x14ac:dyDescent="0.15">
      <c r="A73" s="4" t="s">
        <v>364</v>
      </c>
      <c r="B73" s="4" t="s">
        <v>362</v>
      </c>
      <c r="C73" s="4" t="s">
        <v>375</v>
      </c>
      <c r="E73" s="4" t="s">
        <v>7</v>
      </c>
      <c r="F73" s="4" t="s">
        <v>23</v>
      </c>
      <c r="I73" s="13"/>
      <c r="K73" s="13"/>
      <c r="P73" s="5" t="s">
        <v>396</v>
      </c>
      <c r="Q73" s="13"/>
      <c r="R73" s="3" t="str">
        <f>", '"&amp;A73&amp;"': {megami: '"&amp;B73&amp;"', name: '"&amp;C73&amp;"', ruby: '"&amp;D73&amp;"', baseType: '"&amp;VLOOKUP(E73,Sheet2!$A$1:$B$99,2,FALSE)&amp;"', types: ['"&amp;VLOOKUP(F73,Sheet2!$D$1:$E$99,2,FALSE)&amp;"'"&amp;IF(G73&lt;&gt;"",", '"&amp; VLOOKUP(G73,Sheet2!$D$1:$E$99,2,FALSE) &amp;"'","")&amp;"]"&amp;IF(H73&lt;&gt;"", ", range: '"&amp;H73&amp;"'", "")&amp;IF(J73&lt;&gt;"", ", damage: '"&amp;J73&amp;"'", "")&amp;IF(L73&lt;&gt;"", ", capacity: '"&amp;L73&amp;"'", "")&amp;IF(M73&lt;&gt;"", ", cost: '"&amp;M73&amp;"'", "")&amp;", text: '"&amp;SUBSTITUTE(P73, CHAR(10), "\n")&amp;"'"&amp;IF(N73="○", ", sealable: true", "")&amp;IF(O73="○", ", removable: true", "")&amp;"}"</f>
        <v>, '10-kururu-o-n-2': {megami: 'kururu', name: 'あくせらー', ruby: '', baseType: 'normal', types: ['action'], text: '&lt;行行付&gt; あなたの手札から《全力》カードを1枚選び、そのカードを使用してもよい。 \n(フェイズは終了しない) '}</v>
      </c>
    </row>
    <row r="74" spans="1:18" ht="72" x14ac:dyDescent="0.15">
      <c r="A74" s="4" t="s">
        <v>365</v>
      </c>
      <c r="B74" s="4" t="s">
        <v>362</v>
      </c>
      <c r="C74" s="4" t="s">
        <v>376</v>
      </c>
      <c r="E74" s="4" t="s">
        <v>7</v>
      </c>
      <c r="F74" s="4" t="s">
        <v>23</v>
      </c>
      <c r="G74" s="4" t="s">
        <v>28</v>
      </c>
      <c r="I74" s="13"/>
      <c r="K74" s="13"/>
      <c r="P74" s="5" t="s">
        <v>395</v>
      </c>
      <c r="Q74" s="13"/>
      <c r="R74" s="3" t="str">
        <f>", '"&amp;A74&amp;"': {megami: '"&amp;B74&amp;"', name: '"&amp;C74&amp;"', ruby: '"&amp;D74&amp;"', baseType: '"&amp;VLOOKUP(E74,Sheet2!$A$1:$B$99,2,FALSE)&amp;"', types: ['"&amp;VLOOKUP(F74,Sheet2!$D$1:$E$99,2,FALSE)&amp;"'"&amp;IF(G74&lt;&gt;"",", '"&amp; VLOOKUP(G74,Sheet2!$D$1:$E$99,2,FALSE) &amp;"'","")&amp;"]"&amp;IF(H74&lt;&gt;"", ", range: '"&amp;H74&amp;"'", "")&amp;IF(J74&lt;&gt;"", ", damage: '"&amp;J74&amp;"'", "")&amp;IF(L74&lt;&gt;"", ", capacity: '"&amp;L74&amp;"'", "")&amp;IF(M74&lt;&gt;"", ", cost: '"&amp;M74&amp;"'", "")&amp;", text: '"&amp;SUBSTITUTE(P74, CHAR(10), "\n")&amp;"'"&amp;IF(N74="○", ", sealable: true", "")&amp;IF(O74="○",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75" spans="1:18" ht="36" x14ac:dyDescent="0.15">
      <c r="A75" s="4" t="s">
        <v>366</v>
      </c>
      <c r="B75" s="4" t="s">
        <v>362</v>
      </c>
      <c r="C75" s="4" t="s">
        <v>377</v>
      </c>
      <c r="E75" s="4" t="s">
        <v>7</v>
      </c>
      <c r="F75" s="4" t="s">
        <v>23</v>
      </c>
      <c r="G75" s="4" t="s">
        <v>31</v>
      </c>
      <c r="I75" s="13"/>
      <c r="K75" s="13"/>
      <c r="P75" s="5" t="s">
        <v>403</v>
      </c>
      <c r="Q75" s="13"/>
      <c r="R75" s="3" t="str">
        <f>", '"&amp;A75&amp;"': {megami: '"&amp;B75&amp;"', name: '"&amp;C75&amp;"', ruby: '"&amp;D75&amp;"', baseType: '"&amp;VLOOKUP(E75,Sheet2!$A$1:$B$99,2,FALSE)&amp;"', types: ['"&amp;VLOOKUP(F75,Sheet2!$D$1:$E$99,2,FALSE)&amp;"'"&amp;IF(G75&lt;&gt;"",", '"&amp; VLOOKUP(G75,Sheet2!$D$1:$E$99,2,FALSE) &amp;"'","")&amp;"]"&amp;IF(H75&lt;&gt;"", ", range: '"&amp;H75&amp;"'", "")&amp;IF(J75&lt;&gt;"", ", damage: '"&amp;J75&amp;"'", "")&amp;IF(L75&lt;&gt;"", ", capacity: '"&amp;L75&amp;"'", "")&amp;IF(M75&lt;&gt;"", ", cost: '"&amp;M75&amp;"'", "")&amp;", text: '"&amp;SUBSTITUTE(P75, CHAR(10), "\n")&amp;"'"&amp;IF(N75="○", ", sealable: true", "")&amp;IF(O75="○", ", removable: true", "")&amp;"}"</f>
        <v>, '10-kururu-o-n-4': {megami: 'kururu', name: 'とるねーど', ruby: '', baseType: 'normal', types: ['action', 'fullpower'], text: '&lt;攻攻&gt; 相手のオーラに5ダメージを与える。 \n----\n&lt;付付&gt; 相手のライフに1ダメージを与える。'}</v>
      </c>
    </row>
    <row r="76" spans="1:18" ht="48" x14ac:dyDescent="0.15">
      <c r="A76" s="4" t="s">
        <v>367</v>
      </c>
      <c r="B76" s="4" t="s">
        <v>362</v>
      </c>
      <c r="C76" s="4" t="s">
        <v>378</v>
      </c>
      <c r="E76" s="4" t="s">
        <v>7</v>
      </c>
      <c r="F76" s="4" t="s">
        <v>23</v>
      </c>
      <c r="G76" s="4" t="s">
        <v>31</v>
      </c>
      <c r="I76" s="13"/>
      <c r="K76" s="13"/>
      <c r="P76" s="5" t="s">
        <v>402</v>
      </c>
      <c r="Q76" s="13"/>
      <c r="R76" s="3" t="str">
        <f>", '"&amp;A76&amp;"': {megami: '"&amp;B76&amp;"', name: '"&amp;C76&amp;"', ruby: '"&amp;D76&amp;"', baseType: '"&amp;VLOOKUP(E76,Sheet2!$A$1:$B$99,2,FALSE)&amp;"', types: ['"&amp;VLOOKUP(F76,Sheet2!$D$1:$E$99,2,FALSE)&amp;"'"&amp;IF(G76&lt;&gt;"",", '"&amp; VLOOKUP(G76,Sheet2!$D$1:$E$99,2,FALSE) &amp;"'","")&amp;"]"&amp;IF(H76&lt;&gt;"", ", range: '"&amp;H76&amp;"'", "")&amp;IF(J76&lt;&gt;"", ", damage: '"&amp;J76&amp;"'", "")&amp;IF(L76&lt;&gt;"", ", capacity: '"&amp;L76&amp;"'", "")&amp;IF(M76&lt;&gt;"", ", cost: '"&amp;M76&amp;"'", "")&amp;", text: '"&amp;SUBSTITUTE(P76, CHAR(10), "\n")&amp;"'"&amp;IF(N76="○", ", sealable: true", "")&amp;IF(O76="○", ", removable: true", "")&amp;"}"</f>
        <v>, '10-kururu-o-n-5': {megami: 'kururu', name: 'りげいなー', ruby: '', baseType: 'normal', types: ['action', 'fullpower'], text: '&lt;攻対&gt; あなたの使用済の切札を1枚選んでもよい。そのカードを消費を支払わずに使用する。(《全力》カードでもよい) \n----\nあなたの集中力は0になる。'}</v>
      </c>
    </row>
    <row r="77" spans="1:18" ht="24" x14ac:dyDescent="0.15">
      <c r="A77" s="4" t="s">
        <v>368</v>
      </c>
      <c r="B77" s="4" t="s">
        <v>362</v>
      </c>
      <c r="C77" s="4" t="s">
        <v>379</v>
      </c>
      <c r="E77" s="4" t="s">
        <v>7</v>
      </c>
      <c r="F77" s="4" t="s">
        <v>48</v>
      </c>
      <c r="I77" s="13"/>
      <c r="K77" s="13"/>
      <c r="L77" s="4" t="s">
        <v>108</v>
      </c>
      <c r="P77" s="5" t="s">
        <v>401</v>
      </c>
      <c r="Q77" s="13"/>
      <c r="R77" s="3" t="str">
        <f>", '"&amp;A77&amp;"': {megami: '"&amp;B77&amp;"', name: '"&amp;C77&amp;"', ruby: '"&amp;D77&amp;"', baseType: '"&amp;VLOOKUP(E77,Sheet2!$A$1:$B$99,2,FALSE)&amp;"', types: ['"&amp;VLOOKUP(F77,Sheet2!$D$1:$E$99,2,FALSE)&amp;"'"&amp;IF(G77&lt;&gt;"",", '"&amp; VLOOKUP(G77,Sheet2!$D$1:$E$99,2,FALSE) &amp;"'","")&amp;"]"&amp;IF(H77&lt;&gt;"", ", range: '"&amp;H77&amp;"'", "")&amp;IF(J77&lt;&gt;"", ", damage: '"&amp;J77&amp;"'", "")&amp;IF(L77&lt;&gt;"", ", capacity: '"&amp;L77&amp;"'", "")&amp;IF(M77&lt;&gt;"", ", cost: '"&amp;M77&amp;"'", "")&amp;", text: '"&amp;SUBSTITUTE(P77, CHAR(10), "\n")&amp;"'"&amp;IF(N77="○", ", sealable: true", "")&amp;IF(O77="○", ", removable: true", "")&amp;"}"</f>
        <v>, '10-kururu-o-n-6': {megami: 'kururu', name: 'もじゅるー', ruby: '', baseType: 'normal', types: ['enhance'], capacity: '3', text: '【展開中】あなたが《行動》カードを使用した時、その解決後に基本動作を1回行ってもよい。'}</v>
      </c>
    </row>
    <row r="78" spans="1:18" ht="48" x14ac:dyDescent="0.15">
      <c r="A78" s="4" t="s">
        <v>369</v>
      </c>
      <c r="B78" s="4" t="s">
        <v>362</v>
      </c>
      <c r="C78" s="4" t="s">
        <v>380</v>
      </c>
      <c r="E78" s="4" t="s">
        <v>7</v>
      </c>
      <c r="F78" s="4" t="s">
        <v>48</v>
      </c>
      <c r="I78" s="13"/>
      <c r="K78" s="13"/>
      <c r="L78" s="4" t="s">
        <v>221</v>
      </c>
      <c r="P78" s="5" t="s">
        <v>400</v>
      </c>
      <c r="Q78" s="13"/>
      <c r="R78" s="3" t="str">
        <f>", '"&amp;A78&amp;"': {megami: '"&amp;B78&amp;"', name: '"&amp;C78&amp;"', ruby: '"&amp;D78&amp;"', baseType: '"&amp;VLOOKUP(E78,Sheet2!$A$1:$B$99,2,FALSE)&amp;"', types: ['"&amp;VLOOKUP(F78,Sheet2!$D$1:$E$99,2,FALSE)&amp;"'"&amp;IF(G78&lt;&gt;"",", '"&amp; VLOOKUP(G78,Sheet2!$D$1:$E$99,2,FALSE) &amp;"'","")&amp;"]"&amp;IF(H78&lt;&gt;"", ", range: '"&amp;H78&amp;"'", "")&amp;IF(J78&lt;&gt;"", ", damage: '"&amp;J78&amp;"'", "")&amp;IF(L78&lt;&gt;"", ", capacity: '"&amp;L78&amp;"'", "")&amp;IF(M78&lt;&gt;"", ", cost: '"&amp;M78&amp;"'", "")&amp;", text: '"&amp;SUBSTITUTE(P78, CHAR(10), "\n")&amp;"'"&amp;IF(N78="○", ", sealable: true", "")&amp;IF(O78="○", ", removable: true", "")&amp;"}"</f>
        <v>, '10-kururu-o-n-7': {megami: 'kururu', name: 'りふれくた', ruby: '', baseType: 'normal', types: ['enhance'], capacity: '0', text: '&lt;攻対&gt; 【展開時】このカードの上に桜花結晶を4個ダストから置く。 \n----\n【展開中】各ターンにおける相手の2回目の《攻撃》は打ち消される。\n'}</v>
      </c>
    </row>
    <row r="79" spans="1:18" ht="36" x14ac:dyDescent="0.15">
      <c r="A79" s="4" t="s">
        <v>370</v>
      </c>
      <c r="B79" s="4" t="s">
        <v>362</v>
      </c>
      <c r="C79" s="4" t="s">
        <v>381</v>
      </c>
      <c r="E79" s="4" t="s">
        <v>19</v>
      </c>
      <c r="F79" s="4" t="s">
        <v>23</v>
      </c>
      <c r="G79" s="4" t="s">
        <v>28</v>
      </c>
      <c r="I79" s="13"/>
      <c r="K79" s="13"/>
      <c r="M79" s="4" t="s">
        <v>55</v>
      </c>
      <c r="P79" s="5" t="s">
        <v>399</v>
      </c>
      <c r="Q79" s="13"/>
      <c r="R79" s="3" t="str">
        <f>", '"&amp;A79&amp;"': {megami: '"&amp;B79&amp;"', name: '"&amp;C79&amp;"', ruby: '"&amp;D79&amp;"', baseType: '"&amp;VLOOKUP(E79,Sheet2!$A$1:$B$99,2,FALSE)&amp;"', types: ['"&amp;VLOOKUP(F79,Sheet2!$D$1:$E$99,2,FALSE)&amp;"'"&amp;IF(G79&lt;&gt;"",", '"&amp; VLOOKUP(G79,Sheet2!$D$1:$E$99,2,FALSE) &amp;"'","")&amp;"]"&amp;IF(H79&lt;&gt;"", ", range: '"&amp;H79&amp;"'", "")&amp;IF(J79&lt;&gt;"", ", damage: '"&amp;J79&amp;"'", "")&amp;IF(L79&lt;&gt;"", ", capacity: '"&amp;L79&amp;"'", "")&amp;IF(M79&lt;&gt;"", ", cost: '"&amp;M79&amp;"'", "")&amp;", text: '"&amp;SUBSTITUTE(P79, CHAR(10), "\n")&amp;"'"&amp;IF(N79="○", ", sealable: true", "")&amp;IF(O79="○",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80" spans="1:18" ht="72" x14ac:dyDescent="0.15">
      <c r="A80" s="4" t="s">
        <v>371</v>
      </c>
      <c r="B80" s="4" t="s">
        <v>362</v>
      </c>
      <c r="C80" s="4" t="s">
        <v>382</v>
      </c>
      <c r="E80" s="4" t="s">
        <v>19</v>
      </c>
      <c r="F80" s="4" t="s">
        <v>23</v>
      </c>
      <c r="I80" s="13"/>
      <c r="K80" s="13"/>
      <c r="M80" s="4" t="s">
        <v>90</v>
      </c>
      <c r="P80" s="5" t="s">
        <v>398</v>
      </c>
      <c r="Q80" s="13"/>
      <c r="R80" s="3" t="str">
        <f>", '"&amp;A80&amp;"': {megami: '"&amp;B80&amp;"', name: '"&amp;C80&amp;"', ruby: '"&amp;D80&amp;"', baseType: '"&amp;VLOOKUP(E80,Sheet2!$A$1:$B$99,2,FALSE)&amp;"', types: ['"&amp;VLOOKUP(F80,Sheet2!$D$1:$E$99,2,FALSE)&amp;"'"&amp;IF(G80&lt;&gt;"",", '"&amp; VLOOKUP(G80,Sheet2!$D$1:$E$99,2,FALSE) &amp;"'","")&amp;"]"&amp;IF(H80&lt;&gt;"", ", range: '"&amp;H80&amp;"'", "")&amp;IF(J80&lt;&gt;"", ", damage: '"&amp;J80&amp;"'", "")&amp;IF(L80&lt;&gt;"", ", capacity: '"&amp;L80&amp;"'", "")&amp;IF(M80&lt;&gt;"", ", cost: '"&amp;M80&amp;"'", "")&amp;", text: '"&amp;SUBSTITUTE(P80, CHAR(10), "\n")&amp;"'"&amp;IF(N80="○", ", sealable: true", "")&amp;IF(O80="○", ", removable: true", "")&amp;"}"</f>
        <v>, '10-kururu-o-s-2': {megami: 'kururu', name: 'びっぐごーれむ', ruby: '', baseType: 'special', types: ['action'], cost: '4', text: '&lt;対全全&gt; 【使用済】あなたの終了フェイズに相手のライフに1ダメージを与えてもよい。そうした場合、山札を再構成する。 \n----\n【使用済】あなたが《全力》カードを使用した時、その解決後に基本動作を1回行ってもよい。\n'}</v>
      </c>
    </row>
    <row r="81" spans="1:18" ht="60" x14ac:dyDescent="0.15">
      <c r="A81" s="4" t="s">
        <v>372</v>
      </c>
      <c r="B81" s="4" t="s">
        <v>362</v>
      </c>
      <c r="C81" s="4" t="s">
        <v>383</v>
      </c>
      <c r="E81" s="4" t="s">
        <v>19</v>
      </c>
      <c r="F81" s="4" t="s">
        <v>23</v>
      </c>
      <c r="I81" s="13"/>
      <c r="K81" s="13"/>
      <c r="M81" s="4" t="s">
        <v>56</v>
      </c>
      <c r="N81" s="4" t="s">
        <v>295</v>
      </c>
      <c r="P81" s="5" t="s">
        <v>410</v>
      </c>
      <c r="Q81" s="13"/>
      <c r="R81" s="3" t="str">
        <f>", '"&amp;A81&amp;"': {megami: '"&amp;B81&amp;"', name: '"&amp;C81&amp;"', ruby: '"&amp;D81&amp;"', baseType: '"&amp;VLOOKUP(E81,Sheet2!$A$1:$B$99,2,FALSE)&amp;"', types: ['"&amp;VLOOKUP(F81,Sheet2!$D$1:$E$99,2,FALSE)&amp;"'"&amp;IF(G81&lt;&gt;"",", '"&amp; VLOOKUP(G81,Sheet2!$D$1:$E$99,2,FALSE) &amp;"'","")&amp;"]"&amp;IF(H81&lt;&gt;"", ", range: '"&amp;H81&amp;"'", "")&amp;IF(J81&lt;&gt;"", ", damage: '"&amp;J81&amp;"'", "")&amp;IF(L81&lt;&gt;"", ", capacity: '"&amp;L81&amp;"'", "")&amp;IF(M81&lt;&gt;"", ", cost: '"&amp;M81&amp;"'", "")&amp;", text: '"&amp;SUBSTITUTE(P81, CHAR(10), "\n")&amp;"'"&amp;IF(N81="○", ", sealable: true", "")&amp;IF(O81="○",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82" spans="1:18" ht="60" x14ac:dyDescent="0.15">
      <c r="A82" s="4" t="s">
        <v>373</v>
      </c>
      <c r="B82" s="4" t="s">
        <v>362</v>
      </c>
      <c r="C82" s="4" t="s">
        <v>384</v>
      </c>
      <c r="D82" s="4" t="s">
        <v>387</v>
      </c>
      <c r="E82" s="4" t="s">
        <v>19</v>
      </c>
      <c r="F82" s="4" t="s">
        <v>23</v>
      </c>
      <c r="I82" s="13"/>
      <c r="K82" s="13"/>
      <c r="M82" s="4" t="s">
        <v>108</v>
      </c>
      <c r="O82" s="4" t="s">
        <v>295</v>
      </c>
      <c r="P82" s="5" t="s">
        <v>397</v>
      </c>
      <c r="Q82" s="13"/>
      <c r="R82" s="3" t="str">
        <f>", '"&amp;A82&amp;"': {megami: '"&amp;B82&amp;"', name: '"&amp;C82&amp;"', ruby: '"&amp;D82&amp;"', baseType: '"&amp;VLOOKUP(E82,Sheet2!$A$1:$B$99,2,FALSE)&amp;"', types: ['"&amp;VLOOKUP(F82,Sheet2!$D$1:$E$99,2,FALSE)&amp;"'"&amp;IF(G82&lt;&gt;"",", '"&amp; VLOOKUP(G82,Sheet2!$D$1:$E$99,2,FALSE) &amp;"'","")&amp;"]"&amp;IF(H82&lt;&gt;"", ", range: '"&amp;H82&amp;"'", "")&amp;IF(J82&lt;&gt;"", ", damage: '"&amp;J82&amp;"'", "")&amp;IF(L82&lt;&gt;"", ", capacity: '"&amp;L82&amp;"'", "")&amp;IF(M82&lt;&gt;"", ", cost: '"&amp;M82&amp;"'", "")&amp;", text: '"&amp;SUBSTITUTE(P82, CHAR(10), "\n")&amp;"'"&amp;IF(N82="○", ", sealable: true", "")&amp;IF(O82="○", ", removable: true", "")&amp;"}"</f>
        <v>, '10-kururu-o-s-4': {megami: 'kururu', name: '神渉装置：枢式', ruby: 'かんしょうそうちくるるしき', baseType: 'special', types: ['action'], cost: '3', text: '&lt;攻攻行行行付付&gt;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83" spans="1:18" ht="48" x14ac:dyDescent="0.15">
      <c r="A83" s="4" t="s">
        <v>385</v>
      </c>
      <c r="B83" s="4" t="s">
        <v>362</v>
      </c>
      <c r="C83" s="4" t="s">
        <v>386</v>
      </c>
      <c r="E83" s="4" t="s">
        <v>192</v>
      </c>
      <c r="F83" s="4" t="s">
        <v>388</v>
      </c>
      <c r="I83" s="13"/>
      <c r="K83" s="13"/>
      <c r="P83" s="5" t="s">
        <v>404</v>
      </c>
      <c r="Q83" s="13"/>
      <c r="R83" s="3" t="str">
        <f>", '"&amp;A83&amp;"': {megami: '"&amp;B83&amp;"', name: '"&amp;C83&amp;"', ruby: '"&amp;D83&amp;"', baseType: '"&amp;VLOOKUP(E83,Sheet2!$A$1:$B$99,2,FALSE)&amp;"', types: ['"&amp;VLOOKUP(F83,Sheet2!$D$1:$E$99,2,FALSE)&amp;"'"&amp;IF(G83&lt;&gt;"",", '"&amp; VLOOKUP(G83,Sheet2!$D$1:$E$99,2,FALSE) &amp;"'","")&amp;"]"&amp;IF(H83&lt;&gt;"", ", range: '"&amp;H83&amp;"'", "")&amp;IF(J83&lt;&gt;"", ", damage: '"&amp;J83&amp;"'", "")&amp;IF(L83&lt;&gt;"", ", capacity: '"&amp;L83&amp;"'", "")&amp;IF(M83&lt;&gt;"", ", cost: '"&amp;M83&amp;"'", "")&amp;", text: '"&amp;SUBSTITUTE(P83, CHAR(10), "\n")&amp;"'"&amp;IF(N83="○", ", sealable: true", "")&amp;IF(O83="○",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84" spans="1:18" x14ac:dyDescent="0.15">
      <c r="A84" s="4" t="s">
        <v>412</v>
      </c>
      <c r="B84" s="4" t="s">
        <v>411</v>
      </c>
      <c r="C84" s="4" t="s">
        <v>509</v>
      </c>
      <c r="D84" s="4" t="s">
        <v>521</v>
      </c>
      <c r="E84" s="4" t="s">
        <v>7</v>
      </c>
      <c r="F84" s="4" t="s">
        <v>8</v>
      </c>
      <c r="H84" s="4" t="s">
        <v>219</v>
      </c>
      <c r="I84" s="13"/>
      <c r="J84" s="10" t="s">
        <v>508</v>
      </c>
      <c r="K84" s="13"/>
      <c r="P84" s="4" t="s">
        <v>534</v>
      </c>
      <c r="Q84" s="13"/>
      <c r="R84" s="3" t="str">
        <f>", '"&amp;A84&amp;"': {megami: '"&amp;B84&amp;"', name: '"&amp;C84&amp;"', ruby: '"&amp;D84&amp;"', baseType: '"&amp;VLOOKUP(E84,Sheet2!$A$1:$B$99,2,FALSE)&amp;"', types: ['"&amp;VLOOKUP(F84,Sheet2!$D$1:$E$99,2,FALSE)&amp;"'"&amp;IF(G84&lt;&gt;"",", '"&amp; VLOOKUP(G84,Sheet2!$D$1:$E$99,2,FALSE) &amp;"'","")&amp;"]"&amp;IF(H84&lt;&gt;"", ", range: '"&amp;H84&amp;"'", "")&amp;IF(J84&lt;&gt;"", ", damage: '"&amp;J84&amp;"'", "")&amp;IF(L84&lt;&gt;"", ", capacity: '"&amp;L84&amp;"'", "")&amp;IF(M84&lt;&gt;"", ", cost: '"&amp;M84&amp;"'", "")&amp;", text: '"&amp;SUBSTITUTE(P84, CHAR(10), "\n")&amp;"'"&amp;IF(N84="○", ", sealable: true", "")&amp;IF(O84="○", ", removable: true", "")&amp;"}"</f>
        <v>, '11-thallya-o-n-1': {megami: 'thallya', name: 'Burning Steam', ruby: 'バーニングスチーム', baseType: 'normal', types: ['attack'], range: '3-5', damage: '2/1', text: '【攻撃後】騎動を行う。'}</v>
      </c>
    </row>
    <row r="85" spans="1:18" ht="24" x14ac:dyDescent="0.15">
      <c r="A85" s="4" t="s">
        <v>413</v>
      </c>
      <c r="B85" s="4" t="s">
        <v>411</v>
      </c>
      <c r="C85" s="4" t="s">
        <v>510</v>
      </c>
      <c r="D85" s="4" t="s">
        <v>522</v>
      </c>
      <c r="E85" s="4" t="s">
        <v>7</v>
      </c>
      <c r="F85" s="4" t="s">
        <v>8</v>
      </c>
      <c r="H85" s="4" t="s">
        <v>175</v>
      </c>
      <c r="I85" s="13"/>
      <c r="J85" s="10" t="s">
        <v>506</v>
      </c>
      <c r="K85" s="13"/>
      <c r="P85" s="5" t="s">
        <v>535</v>
      </c>
      <c r="Q85" s="13"/>
      <c r="R85" s="3" t="str">
        <f>", '"&amp;A85&amp;"': {megami: '"&amp;B85&amp;"', name: '"&amp;C85&amp;"', ruby: '"&amp;D85&amp;"', baseType: '"&amp;VLOOKUP(E85,Sheet2!$A$1:$B$99,2,FALSE)&amp;"', types: ['"&amp;VLOOKUP(F85,Sheet2!$D$1:$E$99,2,FALSE)&amp;"'"&amp;IF(G85&lt;&gt;"",", '"&amp; VLOOKUP(G85,Sheet2!$D$1:$E$99,2,FALSE) &amp;"'","")&amp;"]"&amp;IF(H85&lt;&gt;"", ", range: '"&amp;H85&amp;"'", "")&amp;IF(J85&lt;&gt;"", ", damage: '"&amp;J85&amp;"'", "")&amp;IF(L85&lt;&gt;"", ", capacity: '"&amp;L85&amp;"'", "")&amp;IF(M85&lt;&gt;"", ", cost: '"&amp;M85&amp;"'", "")&amp;", text: '"&amp;SUBSTITUTE(P85, CHAR(10), "\n")&amp;"'"&amp;IF(N85="○", ", sealable: true", "")&amp;IF(O85="○", ", removable: true", "")&amp;"}"</f>
        <v>, '11-thallya-o-n-2': {megami: 'thallya', name: 'Waving Edge', ruby: 'ウェービングエッジ', baseType: 'normal', types: ['attack'], range: '1-3', damage: '3/1', text: '燃焼 \n【攻撃後】騎動を行う。'}</v>
      </c>
    </row>
    <row r="86" spans="1:18" ht="36" x14ac:dyDescent="0.15">
      <c r="A86" s="4" t="s">
        <v>414</v>
      </c>
      <c r="B86" s="4" t="s">
        <v>411</v>
      </c>
      <c r="C86" s="4" t="s">
        <v>511</v>
      </c>
      <c r="D86" s="4" t="s">
        <v>523</v>
      </c>
      <c r="E86" s="4" t="s">
        <v>7</v>
      </c>
      <c r="F86" s="4" t="s">
        <v>8</v>
      </c>
      <c r="H86" s="4" t="s">
        <v>56</v>
      </c>
      <c r="I86" s="13"/>
      <c r="J86" s="10" t="s">
        <v>531</v>
      </c>
      <c r="K86" s="13"/>
      <c r="P86" s="5" t="s">
        <v>536</v>
      </c>
      <c r="Q86" s="13"/>
      <c r="R86" s="3" t="str">
        <f>", '"&amp;A86&amp;"': {megami: '"&amp;B86&amp;"', name: '"&amp;C86&amp;"', ruby: '"&amp;D86&amp;"', baseType: '"&amp;VLOOKUP(E86,Sheet2!$A$1:$B$99,2,FALSE)&amp;"', types: ['"&amp;VLOOKUP(F86,Sheet2!$D$1:$E$99,2,FALSE)&amp;"'"&amp;IF(G86&lt;&gt;"",", '"&amp; VLOOKUP(G86,Sheet2!$D$1:$E$99,2,FALSE) &amp;"'","")&amp;"]"&amp;IF(H86&lt;&gt;"", ", range: '"&amp;H86&amp;"'", "")&amp;IF(J86&lt;&gt;"", ", damage: '"&amp;J86&amp;"'", "")&amp;IF(L86&lt;&gt;"", ", capacity: '"&amp;L86&amp;"'", "")&amp;IF(M86&lt;&gt;"", ", cost: '"&amp;M86&amp;"'", "")&amp;", text: '"&amp;SUBSTITUTE(P86, CHAR(10), "\n")&amp;"'"&amp;IF(N86="○", ", sealable: true", "")&amp;IF(O86="○",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87" spans="1:18" x14ac:dyDescent="0.15">
      <c r="A87" s="4" t="s">
        <v>415</v>
      </c>
      <c r="B87" s="4" t="s">
        <v>411</v>
      </c>
      <c r="C87" s="4" t="s">
        <v>512</v>
      </c>
      <c r="D87" s="4" t="s">
        <v>530</v>
      </c>
      <c r="E87" s="4" t="s">
        <v>7</v>
      </c>
      <c r="F87" s="4" t="s">
        <v>8</v>
      </c>
      <c r="G87" s="4" t="s">
        <v>31</v>
      </c>
      <c r="H87" s="4" t="s">
        <v>513</v>
      </c>
      <c r="I87" s="13"/>
      <c r="J87" s="10" t="s">
        <v>532</v>
      </c>
      <c r="K87" s="13"/>
      <c r="P87" s="4" t="s">
        <v>537</v>
      </c>
      <c r="Q87" s="13"/>
      <c r="R87" s="3" t="str">
        <f>", '"&amp;A87&amp;"': {megami: '"&amp;B87&amp;"', name: '"&amp;C87&amp;"', ruby: '"&amp;D87&amp;"', baseType: '"&amp;VLOOKUP(E87,Sheet2!$A$1:$B$99,2,FALSE)&amp;"', types: ['"&amp;VLOOKUP(F87,Sheet2!$D$1:$E$99,2,FALSE)&amp;"'"&amp;IF(G87&lt;&gt;"",", '"&amp; VLOOKUP(G87,Sheet2!$D$1:$E$99,2,FALSE) &amp;"'","")&amp;"]"&amp;IF(H87&lt;&gt;"", ", range: '"&amp;H87&amp;"'", "")&amp;IF(J87&lt;&gt;"", ", damage: '"&amp;J87&amp;"'", "")&amp;IF(L87&lt;&gt;"", ", capacity: '"&amp;L87&amp;"'", "")&amp;IF(M87&lt;&gt;"", ", cost: '"&amp;M87&amp;"'", "")&amp;", text: '"&amp;SUBSTITUTE(P87, CHAR(10), "\n")&amp;"'"&amp;IF(N87="○", ", sealable: true", "")&amp;IF(O87="○", ", removable: true", "")&amp;"}"</f>
        <v>, '11-thallya-o-n-4': {megami: 'thallya', name: 'Steam Cannon', ruby: 'スチームカノン', baseType: 'normal', types: ['attack', 'fullpower'], range: '2-8', damage: '3/3', text: '燃焼'}</v>
      </c>
    </row>
    <row r="88" spans="1:18" ht="24" x14ac:dyDescent="0.15">
      <c r="A88" s="4" t="s">
        <v>416</v>
      </c>
      <c r="B88" s="4" t="s">
        <v>411</v>
      </c>
      <c r="C88" s="4" t="s">
        <v>514</v>
      </c>
      <c r="D88" s="4" t="s">
        <v>524</v>
      </c>
      <c r="E88" s="4" t="s">
        <v>7</v>
      </c>
      <c r="F88" s="4" t="s">
        <v>23</v>
      </c>
      <c r="I88" s="13"/>
      <c r="J88" s="10"/>
      <c r="K88" s="13"/>
      <c r="P88" s="5" t="s">
        <v>538</v>
      </c>
      <c r="Q88" s="13"/>
      <c r="R88" s="3" t="str">
        <f>", '"&amp;A88&amp;"': {megami: '"&amp;B88&amp;"', name: '"&amp;C88&amp;"', ruby: '"&amp;D88&amp;"', baseType: '"&amp;VLOOKUP(E88,Sheet2!$A$1:$B$99,2,FALSE)&amp;"', types: ['"&amp;VLOOKUP(F88,Sheet2!$D$1:$E$99,2,FALSE)&amp;"'"&amp;IF(G88&lt;&gt;"",", '"&amp; VLOOKUP(G88,Sheet2!$D$1:$E$99,2,FALSE) &amp;"'","")&amp;"]"&amp;IF(H88&lt;&gt;"", ", range: '"&amp;H88&amp;"'", "")&amp;IF(J88&lt;&gt;"", ", damage: '"&amp;J88&amp;"'", "")&amp;IF(L88&lt;&gt;"", ", capacity: '"&amp;L88&amp;"'", "")&amp;IF(M88&lt;&gt;"", ", cost: '"&amp;M88&amp;"'", "")&amp;", text: '"&amp;SUBSTITUTE(P88, CHAR(10), "\n")&amp;"'"&amp;IF(N88="○", ", sealable: true", "")&amp;IF(O88="○", ", removable: true", "")&amp;"}"</f>
        <v>, '11-thallya-o-n-5': {megami: 'thallya', name: 'Stunt', ruby: 'スタント', baseType: 'normal', types: ['action'], text: '相手を畏縮させる。 \n自オーラ→自フレア：2'}</v>
      </c>
    </row>
    <row r="89" spans="1:18" ht="48" x14ac:dyDescent="0.15">
      <c r="A89" s="4" t="s">
        <v>417</v>
      </c>
      <c r="B89" s="4" t="s">
        <v>411</v>
      </c>
      <c r="C89" s="4" t="s">
        <v>515</v>
      </c>
      <c r="D89" s="4" t="s">
        <v>525</v>
      </c>
      <c r="E89" s="4" t="s">
        <v>7</v>
      </c>
      <c r="F89" s="4" t="s">
        <v>23</v>
      </c>
      <c r="I89" s="13"/>
      <c r="J89" s="10"/>
      <c r="K89" s="13"/>
      <c r="P89" s="5" t="s">
        <v>539</v>
      </c>
      <c r="Q89" s="13"/>
      <c r="R89" s="3" t="str">
        <f>", '"&amp;A89&amp;"': {megami: '"&amp;B89&amp;"', name: '"&amp;C89&amp;"', ruby: '"&amp;D89&amp;"', baseType: '"&amp;VLOOKUP(E89,Sheet2!$A$1:$B$99,2,FALSE)&amp;"', types: ['"&amp;VLOOKUP(F89,Sheet2!$D$1:$E$99,2,FALSE)&amp;"'"&amp;IF(G89&lt;&gt;"",", '"&amp; VLOOKUP(G89,Sheet2!$D$1:$E$99,2,FALSE) &amp;"'","")&amp;"]"&amp;IF(H89&lt;&gt;"", ", range: '"&amp;H89&amp;"'", "")&amp;IF(J89&lt;&gt;"", ", damage: '"&amp;J89&amp;"'", "")&amp;IF(L89&lt;&gt;"", ", capacity: '"&amp;L89&amp;"'", "")&amp;IF(M89&lt;&gt;"", ", cost: '"&amp;M89&amp;"'", "")&amp;", text: '"&amp;SUBSTITUTE(P89, CHAR(10), "\n")&amp;"'"&amp;IF(N89="○", ", sealable: true", "")&amp;IF(O89="○",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90" spans="1:18" ht="24" x14ac:dyDescent="0.15">
      <c r="A90" s="4" t="s">
        <v>418</v>
      </c>
      <c r="B90" s="4" t="s">
        <v>411</v>
      </c>
      <c r="C90" s="4" t="s">
        <v>516</v>
      </c>
      <c r="D90" s="4" t="s">
        <v>526</v>
      </c>
      <c r="E90" s="4" t="s">
        <v>7</v>
      </c>
      <c r="F90" s="4" t="s">
        <v>23</v>
      </c>
      <c r="G90" s="4" t="s">
        <v>28</v>
      </c>
      <c r="I90" s="13"/>
      <c r="J90" s="10"/>
      <c r="K90" s="13"/>
      <c r="P90" s="5" t="s">
        <v>540</v>
      </c>
      <c r="Q90" s="13"/>
      <c r="R90" s="3" t="str">
        <f>", '"&amp;A90&amp;"': {megami: '"&amp;B90&amp;"', name: '"&amp;C90&amp;"', ruby: '"&amp;D90&amp;"', baseType: '"&amp;VLOOKUP(E90,Sheet2!$A$1:$B$99,2,FALSE)&amp;"', types: ['"&amp;VLOOKUP(F90,Sheet2!$D$1:$E$99,2,FALSE)&amp;"'"&amp;IF(G90&lt;&gt;"",", '"&amp; VLOOKUP(G90,Sheet2!$D$1:$E$99,2,FALSE) &amp;"'","")&amp;"]"&amp;IF(H90&lt;&gt;"", ", range: '"&amp;H90&amp;"'", "")&amp;IF(J90&lt;&gt;"", ", damage: '"&amp;J90&amp;"'", "")&amp;IF(L90&lt;&gt;"", ", capacity: '"&amp;L90&amp;"'", "")&amp;IF(M90&lt;&gt;"", ", cost: '"&amp;M90&amp;"'", "")&amp;", text: '"&amp;SUBSTITUTE(P90, CHAR(10), "\n")&amp;"'"&amp;IF(N90="○", ", sealable: true", "")&amp;IF(O90="○", ", removable: true", "")&amp;"}"</f>
        <v>, '11-thallya-o-n-7': {megami: 'thallya', name: 'Turbo Switch', ruby: 'ターボスイッチ', baseType: 'normal', types: ['action', 'reaction'], text: '燃焼 \n騎動を行う。'}</v>
      </c>
    </row>
    <row r="91" spans="1:18" x14ac:dyDescent="0.15">
      <c r="A91" s="4" t="s">
        <v>419</v>
      </c>
      <c r="B91" s="4" t="s">
        <v>411</v>
      </c>
      <c r="C91" s="4" t="s">
        <v>517</v>
      </c>
      <c r="D91" s="4" t="s">
        <v>527</v>
      </c>
      <c r="E91" s="4" t="s">
        <v>19</v>
      </c>
      <c r="F91" s="4" t="s">
        <v>8</v>
      </c>
      <c r="H91" s="4" t="s">
        <v>518</v>
      </c>
      <c r="I91" s="13"/>
      <c r="J91" s="10" t="s">
        <v>533</v>
      </c>
      <c r="K91" s="13"/>
      <c r="M91" s="4" t="s">
        <v>56</v>
      </c>
      <c r="P91" s="5" t="s">
        <v>567</v>
      </c>
      <c r="Q91" s="13"/>
      <c r="R91" s="3" t="str">
        <f>", '"&amp;A91&amp;"': {megami: '"&amp;B91&amp;"', name: '"&amp;C91&amp;"', ruby: '"&amp;D91&amp;"', baseType: '"&amp;VLOOKUP(E91,Sheet2!$A$1:$B$99,2,FALSE)&amp;"', types: ['"&amp;VLOOKUP(F91,Sheet2!$D$1:$E$99,2,FALSE)&amp;"'"&amp;IF(G91&lt;&gt;"",", '"&amp; VLOOKUP(G91,Sheet2!$D$1:$E$99,2,FALSE) &amp;"'","")&amp;"]"&amp;IF(H91&lt;&gt;"", ", range: '"&amp;H91&amp;"'", "")&amp;IF(J91&lt;&gt;"", ", damage: '"&amp;J91&amp;"'", "")&amp;IF(L91&lt;&gt;"", ", capacity: '"&amp;L91&amp;"'", "")&amp;IF(M91&lt;&gt;"", ", cost: '"&amp;M91&amp;"'", "")&amp;", text: '"&amp;SUBSTITUTE(P91, CHAR(10), "\n")&amp;"'"&amp;IF(N91="○", ", sealable: true", "")&amp;IF(O91="○", ", removable: true", "")&amp;"}"</f>
        <v>, '11-thallya-o-s-1': {megami: 'thallya', name: 'Alpha-Edge', ruby: 'アルファエッジ', baseType: 'special', types: ['attack'], range: '1,3,5,7', damage: '1/1', cost: '1', text: '【即再起】あなたが騎動により間合を変化させる。'}</v>
      </c>
    </row>
    <row r="92" spans="1:18" ht="36" x14ac:dyDescent="0.15">
      <c r="A92" s="4" t="s">
        <v>420</v>
      </c>
      <c r="B92" s="4" t="s">
        <v>411</v>
      </c>
      <c r="C92" s="4" t="s">
        <v>519</v>
      </c>
      <c r="D92" s="4" t="s">
        <v>528</v>
      </c>
      <c r="E92" s="4" t="s">
        <v>19</v>
      </c>
      <c r="F92" s="4" t="s">
        <v>23</v>
      </c>
      <c r="G92" s="4" t="s">
        <v>28</v>
      </c>
      <c r="I92" s="13"/>
      <c r="J92" s="10"/>
      <c r="K92" s="13"/>
      <c r="M92" s="4" t="s">
        <v>90</v>
      </c>
      <c r="P92" s="5" t="s">
        <v>553</v>
      </c>
      <c r="Q92" s="13"/>
      <c r="R92" s="3" t="str">
        <f>", '"&amp;A92&amp;"': {megami: '"&amp;B92&amp;"', name: '"&amp;C92&amp;"', ruby: '"&amp;D92&amp;"', baseType: '"&amp;VLOOKUP(E92,Sheet2!$A$1:$B$99,2,FALSE)&amp;"', types: ['"&amp;VLOOKUP(F92,Sheet2!$D$1:$E$99,2,FALSE)&amp;"'"&amp;IF(G92&lt;&gt;"",", '"&amp; VLOOKUP(G92,Sheet2!$D$1:$E$99,2,FALSE) &amp;"'","")&amp;"]"&amp;IF(H92&lt;&gt;"", ", range: '"&amp;H92&amp;"'", "")&amp;IF(J92&lt;&gt;"", ", damage: '"&amp;J92&amp;"'", "")&amp;IF(L92&lt;&gt;"", ", capacity: '"&amp;L92&amp;"'", "")&amp;IF(M92&lt;&gt;"", ", cost: '"&amp;M92&amp;"'", "")&amp;", text: '"&amp;SUBSTITUTE(P92, CHAR(10), "\n")&amp;"'"&amp;IF(N92="○", ", sealable: true", "")&amp;IF(O92="○",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93" spans="1:18" ht="11.25" customHeight="1" x14ac:dyDescent="0.15">
      <c r="A93" s="4" t="s">
        <v>421</v>
      </c>
      <c r="B93" s="4" t="s">
        <v>411</v>
      </c>
      <c r="C93" s="4" t="s">
        <v>520</v>
      </c>
      <c r="D93" s="4" t="s">
        <v>529</v>
      </c>
      <c r="E93" s="4" t="s">
        <v>19</v>
      </c>
      <c r="F93" s="4" t="s">
        <v>23</v>
      </c>
      <c r="G93" s="4" t="s">
        <v>31</v>
      </c>
      <c r="I93" s="13"/>
      <c r="J93" s="10"/>
      <c r="K93" s="13"/>
      <c r="M93" s="4" t="s">
        <v>221</v>
      </c>
      <c r="P93" s="8" t="s">
        <v>541</v>
      </c>
      <c r="Q93" s="13"/>
      <c r="R93" s="3" t="str">
        <f>", '"&amp;A93&amp;"': {megami: '"&amp;B93&amp;"', name: '"&amp;C93&amp;"', ruby: '"&amp;D93&amp;"', baseType: '"&amp;VLOOKUP(E93,Sheet2!$A$1:$B$99,2,FALSE)&amp;"', types: ['"&amp;VLOOKUP(F93,Sheet2!$D$1:$E$99,2,FALSE)&amp;"'"&amp;IF(G93&lt;&gt;"",", '"&amp; VLOOKUP(G93,Sheet2!$D$1:$E$99,2,FALSE) &amp;"'","")&amp;"]"&amp;IF(H93&lt;&gt;"", ", range: '"&amp;H93&amp;"'", "")&amp;IF(J93&lt;&gt;"", ", damage: '"&amp;J93&amp;"'", "")&amp;IF(L93&lt;&gt;"", ", capacity: '"&amp;L93&amp;"'", "")&amp;IF(M93&lt;&gt;"", ", cost: '"&amp;M93&amp;"'", "")&amp;", text: '"&amp;SUBSTITUTE(P93, CHAR(10), "\n")&amp;"'"&amp;IF(N93="○", ", sealable: true", "")&amp;IF(O93="○",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94" spans="1:18" x14ac:dyDescent="0.15">
      <c r="A94" s="4" t="s">
        <v>423</v>
      </c>
      <c r="B94" s="4" t="s">
        <v>422</v>
      </c>
      <c r="C94" s="4" t="s">
        <v>473</v>
      </c>
      <c r="D94" s="4" t="s">
        <v>502</v>
      </c>
      <c r="E94" s="4" t="s">
        <v>7</v>
      </c>
      <c r="F94" s="4" t="s">
        <v>8</v>
      </c>
      <c r="H94" s="4" t="s">
        <v>474</v>
      </c>
      <c r="I94" s="13"/>
      <c r="J94" s="2" t="s">
        <v>506</v>
      </c>
      <c r="K94" s="13"/>
      <c r="Q94" s="13"/>
      <c r="R94" s="3" t="str">
        <f>", '"&amp;A94&amp;"': {megami: '"&amp;B94&amp;"', name: '"&amp;C94&amp;"', ruby: '"&amp;D94&amp;"', baseType: '"&amp;VLOOKUP(E94,Sheet2!$A$1:$B$99,2,FALSE)&amp;"', types: ['"&amp;VLOOKUP(F94,Sheet2!$D$1:$E$99,2,FALSE)&amp;"'"&amp;IF(G94&lt;&gt;"",", '"&amp; VLOOKUP(G94,Sheet2!$D$1:$E$99,2,FALSE) &amp;"'","")&amp;"]"&amp;IF(H94&lt;&gt;"", ", range: '"&amp;H94&amp;"'", "")&amp;IF(J94&lt;&gt;"", ", damage: '"&amp;J94&amp;"'", "")&amp;IF(L94&lt;&gt;"", ", capacity: '"&amp;L94&amp;"'", "")&amp;IF(M94&lt;&gt;"", ", cost: '"&amp;M94&amp;"'", "")&amp;", text: '"&amp;SUBSTITUTE(P94, CHAR(10), "\n")&amp;"'"&amp;IF(N94="○", ", sealable: true", "")&amp;IF(O94="○", ", removable: true", "")&amp;"}"</f>
        <v>, '12-raira-o-n-1': {megami: 'raira', name: '獣爪', ruby: 'じゅうそう', baseType: 'normal', types: ['attack'], range: '1-2', damage: '3/1', text: ''}</v>
      </c>
    </row>
    <row r="95" spans="1:18" x14ac:dyDescent="0.15">
      <c r="A95" s="4" t="s">
        <v>424</v>
      </c>
      <c r="B95" s="4" t="s">
        <v>422</v>
      </c>
      <c r="C95" s="4" t="s">
        <v>475</v>
      </c>
      <c r="D95" s="4" t="s">
        <v>503</v>
      </c>
      <c r="E95" s="4" t="s">
        <v>7</v>
      </c>
      <c r="F95" s="4" t="s">
        <v>8</v>
      </c>
      <c r="H95" s="4" t="s">
        <v>55</v>
      </c>
      <c r="I95" s="13"/>
      <c r="J95" s="2" t="s">
        <v>507</v>
      </c>
      <c r="K95" s="13"/>
      <c r="P95" s="4" t="s">
        <v>542</v>
      </c>
      <c r="Q95" s="13"/>
      <c r="R95" s="3" t="str">
        <f>", '"&amp;A95&amp;"': {megami: '"&amp;B95&amp;"', name: '"&amp;C95&amp;"', ruby: '"&amp;D95&amp;"', baseType: '"&amp;VLOOKUP(E95,Sheet2!$A$1:$B$99,2,FALSE)&amp;"', types: ['"&amp;VLOOKUP(F95,Sheet2!$D$1:$E$99,2,FALSE)&amp;"'"&amp;IF(G95&lt;&gt;"",", '"&amp; VLOOKUP(G95,Sheet2!$D$1:$E$99,2,FALSE) &amp;"'","")&amp;"]"&amp;IF(H95&lt;&gt;"", ", range: '"&amp;H95&amp;"'", "")&amp;IF(J95&lt;&gt;"", ", damage: '"&amp;J95&amp;"'", "")&amp;IF(L95&lt;&gt;"", ", capacity: '"&amp;L95&amp;"'", "")&amp;IF(M95&lt;&gt;"", ", cost: '"&amp;M95&amp;"'", "")&amp;", text: '"&amp;SUBSTITUTE(P95, CHAR(10), "\n")&amp;"'"&amp;IF(N95="○", ", sealable: true", "")&amp;IF(O95="○", ", removable: true", "")&amp;"}"</f>
        <v>, '12-raira-o-n-2': {megami: 'raira', name: '風雷撃', ruby: 'ふうらいげき', baseType: 'normal', types: ['attack'], range: '2', damage: 'X/2', text: '【常時】Xは風神ゲージと雷神ゲージのうち、小さい方の値である。'}</v>
      </c>
    </row>
    <row r="96" spans="1:18" ht="24" x14ac:dyDescent="0.15">
      <c r="A96" s="4" t="s">
        <v>425</v>
      </c>
      <c r="B96" s="4" t="s">
        <v>422</v>
      </c>
      <c r="C96" s="4" t="s">
        <v>476</v>
      </c>
      <c r="D96" s="4" t="s">
        <v>504</v>
      </c>
      <c r="E96" s="4" t="s">
        <v>7</v>
      </c>
      <c r="F96" s="4" t="s">
        <v>8</v>
      </c>
      <c r="H96" s="4" t="s">
        <v>474</v>
      </c>
      <c r="I96" s="13"/>
      <c r="J96" s="2" t="s">
        <v>508</v>
      </c>
      <c r="K96" s="13"/>
      <c r="P96" s="5" t="s">
        <v>543</v>
      </c>
      <c r="Q96" s="13"/>
      <c r="R96" s="3" t="str">
        <f>", '"&amp;A96&amp;"': {megami: '"&amp;B96&amp;"', name: '"&amp;C96&amp;"', ruby: '"&amp;D96&amp;"', baseType: '"&amp;VLOOKUP(E96,Sheet2!$A$1:$B$99,2,FALSE)&amp;"', types: ['"&amp;VLOOKUP(F96,Sheet2!$D$1:$E$99,2,FALSE)&amp;"'"&amp;IF(G96&lt;&gt;"",", '"&amp; VLOOKUP(G96,Sheet2!$D$1:$E$99,2,FALSE) &amp;"'","")&amp;"]"&amp;IF(H96&lt;&gt;"", ", range: '"&amp;H96&amp;"'", "")&amp;IF(J96&lt;&gt;"", ", damage: '"&amp;J96&amp;"'", "")&amp;IF(L96&lt;&gt;"", ", capacity: '"&amp;L96&amp;"'", "")&amp;IF(M96&lt;&gt;"", ", cost: '"&amp;M96&amp;"'", "")&amp;", text: '"&amp;SUBSTITUTE(P96, CHAR(10), "\n")&amp;"'"&amp;IF(N96="○", ", sealable: true", "")&amp;IF(O96="○", ", removable: true", "")&amp;"}"</f>
        <v>, '12-raira-o-n-3': {megami: 'raira', name: '流転爪', ruby: 'るてんそう', baseType: 'normal', types: ['attack'], range: '1-2', damage: '2/1', text: '【攻撃後】あなたの捨て札にある《攻撃》カード1枚を選び、山札の一番上に置いてもよい。'}</v>
      </c>
    </row>
    <row r="97" spans="1:18" x14ac:dyDescent="0.15">
      <c r="A97" s="4" t="s">
        <v>426</v>
      </c>
      <c r="B97" s="4" t="s">
        <v>422</v>
      </c>
      <c r="C97" s="4" t="s">
        <v>477</v>
      </c>
      <c r="D97" s="4" t="s">
        <v>501</v>
      </c>
      <c r="E97" s="4" t="s">
        <v>7</v>
      </c>
      <c r="F97" s="4" t="s">
        <v>23</v>
      </c>
      <c r="I97" s="13"/>
      <c r="K97" s="13"/>
      <c r="P97" s="4" t="s">
        <v>544</v>
      </c>
      <c r="Q97" s="13"/>
      <c r="R97" s="3" t="str">
        <f>", '"&amp;A97&amp;"': {megami: '"&amp;B97&amp;"', name: '"&amp;C97&amp;"', ruby: '"&amp;D97&amp;"', baseType: '"&amp;VLOOKUP(E97,Sheet2!$A$1:$B$99,2,FALSE)&amp;"', types: ['"&amp;VLOOKUP(F97,Sheet2!$D$1:$E$99,2,FALSE)&amp;"'"&amp;IF(G97&lt;&gt;"",", '"&amp; VLOOKUP(G97,Sheet2!$D$1:$E$99,2,FALSE) &amp;"'","")&amp;"]"&amp;IF(H97&lt;&gt;"", ", range: '"&amp;H97&amp;"'", "")&amp;IF(J97&lt;&gt;"", ", damage: '"&amp;J97&amp;"'", "")&amp;IF(L97&lt;&gt;"", ", capacity: '"&amp;L97&amp;"'", "")&amp;IF(M97&lt;&gt;"", ", cost: '"&amp;M97&amp;"'", "")&amp;", text: '"&amp;SUBSTITUTE(P97, CHAR(10), "\n")&amp;"'"&amp;IF(N97="○", ", sealable: true", "")&amp;IF(O97="○", ", removable: true", "")&amp;"}"</f>
        <v>, '12-raira-o-n-4': {megami: 'raira', name: '風走り', ruby: 'かぜばしり', baseType: 'normal', types: ['action'], text: '現在の間合が3以上ならば、間合→ダスト：2'}</v>
      </c>
    </row>
    <row r="98" spans="1:18" ht="36" x14ac:dyDescent="0.15">
      <c r="A98" s="4" t="s">
        <v>427</v>
      </c>
      <c r="B98" s="4" t="s">
        <v>422</v>
      </c>
      <c r="C98" s="4" t="s">
        <v>478</v>
      </c>
      <c r="D98" s="4" t="s">
        <v>499</v>
      </c>
      <c r="E98" s="4" t="s">
        <v>7</v>
      </c>
      <c r="F98" s="4" t="s">
        <v>23</v>
      </c>
      <c r="I98" s="13"/>
      <c r="K98" s="13"/>
      <c r="P98" s="5" t="s">
        <v>545</v>
      </c>
      <c r="Q98" s="13"/>
      <c r="R98" s="3" t="str">
        <f>", '"&amp;A98&amp;"': {megami: '"&amp;B98&amp;"', name: '"&amp;C98&amp;"', ruby: '"&amp;D98&amp;"', baseType: '"&amp;VLOOKUP(E98,Sheet2!$A$1:$B$99,2,FALSE)&amp;"', types: ['"&amp;VLOOKUP(F98,Sheet2!$D$1:$E$99,2,FALSE)&amp;"'"&amp;IF(G98&lt;&gt;"",", '"&amp; VLOOKUP(G98,Sheet2!$D$1:$E$99,2,FALSE) &amp;"'","")&amp;"]"&amp;IF(H98&lt;&gt;"", ", range: '"&amp;H98&amp;"'", "")&amp;IF(J98&lt;&gt;"", ", damage: '"&amp;J98&amp;"'", "")&amp;IF(L98&lt;&gt;"", ", capacity: '"&amp;L98&amp;"'", "")&amp;IF(M98&lt;&gt;"", ", cost: '"&amp;M98&amp;"'", "")&amp;", text: '"&amp;SUBSTITUTE(P98, CHAR(10), "\n")&amp;"'"&amp;IF(N98="○", ", sealable: true", "")&amp;IF(O98="○",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99" spans="1:18" ht="36" x14ac:dyDescent="0.15">
      <c r="A99" s="4" t="s">
        <v>428</v>
      </c>
      <c r="B99" s="4" t="s">
        <v>422</v>
      </c>
      <c r="C99" s="4" t="s">
        <v>479</v>
      </c>
      <c r="D99" s="4" t="s">
        <v>500</v>
      </c>
      <c r="E99" s="4" t="s">
        <v>7</v>
      </c>
      <c r="F99" s="4" t="s">
        <v>23</v>
      </c>
      <c r="G99" s="4" t="s">
        <v>31</v>
      </c>
      <c r="I99" s="13"/>
      <c r="K99" s="13"/>
      <c r="P99" s="5" t="s">
        <v>546</v>
      </c>
      <c r="Q99" s="13"/>
      <c r="R99" s="3" t="str">
        <f>", '"&amp;A99&amp;"': {megami: '"&amp;B99&amp;"', name: '"&amp;C99&amp;"', ruby: '"&amp;D99&amp;"', baseType: '"&amp;VLOOKUP(E99,Sheet2!$A$1:$B$99,2,FALSE)&amp;"', types: ['"&amp;VLOOKUP(F99,Sheet2!$D$1:$E$99,2,FALSE)&amp;"'"&amp;IF(G99&lt;&gt;"",", '"&amp; VLOOKUP(G99,Sheet2!$D$1:$E$99,2,FALSE) &amp;"'","")&amp;"]"&amp;IF(H99&lt;&gt;"", ", range: '"&amp;H99&amp;"'", "")&amp;IF(J99&lt;&gt;"", ", damage: '"&amp;J99&amp;"'", "")&amp;IF(L99&lt;&gt;"", ", capacity: '"&amp;L99&amp;"'", "")&amp;IF(M99&lt;&gt;"", ", cost: '"&amp;M99&amp;"'", "")&amp;", text: '"&amp;SUBSTITUTE(P99, CHAR(10), "\n")&amp;"'"&amp;IF(N99="○", ", sealable: true", "")&amp;IF(O99="○",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00" spans="1:18" x14ac:dyDescent="0.15">
      <c r="A100" s="4" t="s">
        <v>429</v>
      </c>
      <c r="B100" s="4" t="s">
        <v>422</v>
      </c>
      <c r="C100" s="4" t="s">
        <v>480</v>
      </c>
      <c r="D100" s="4" t="s">
        <v>497</v>
      </c>
      <c r="E100" s="4" t="s">
        <v>7</v>
      </c>
      <c r="F100" s="4" t="s">
        <v>23</v>
      </c>
      <c r="G100" s="4" t="s">
        <v>31</v>
      </c>
      <c r="I100" s="13"/>
      <c r="K100" s="13"/>
      <c r="P100" s="4" t="s">
        <v>547</v>
      </c>
      <c r="Q100" s="13"/>
      <c r="R100" s="3" t="str">
        <f>", '"&amp;A100&amp;"': {megami: '"&amp;B100&amp;"', name: '"&amp;C100&amp;"', ruby: '"&amp;D100&amp;"', baseType: '"&amp;VLOOKUP(E100,Sheet2!$A$1:$B$99,2,FALSE)&amp;"', types: ['"&amp;VLOOKUP(F100,Sheet2!$D$1:$E$99,2,FALSE)&amp;"'"&amp;IF(G100&lt;&gt;"",", '"&amp; VLOOKUP(G100,Sheet2!$D$1:$E$99,2,FALSE) &amp;"'","")&amp;"]"&amp;IF(H100&lt;&gt;"", ", range: '"&amp;H100&amp;"'", "")&amp;IF(J100&lt;&gt;"", ", damage: '"&amp;J100&amp;"'", "")&amp;IF(L100&lt;&gt;"", ", capacity: '"&amp;L100&amp;"'", "")&amp;IF(M100&lt;&gt;"", ", cost: '"&amp;M100&amp;"'", "")&amp;", text: '"&amp;SUBSTITUTE(P100, CHAR(10), "\n")&amp;"'"&amp;IF(N100="○", ", sealable: true", "")&amp;IF(O100="○", ", removable: true", "")&amp;"}"</f>
        <v>, '12-raira-o-n-7': {megami: 'raira', name: '空駆け', ruby: 'そらかけ', baseType: 'normal', types: ['action', 'fullpower'], text: '間合⇔ダスト：3'}</v>
      </c>
    </row>
    <row r="101" spans="1:18" ht="36" x14ac:dyDescent="0.15">
      <c r="A101" s="4" t="s">
        <v>430</v>
      </c>
      <c r="B101" s="4" t="s">
        <v>422</v>
      </c>
      <c r="C101" s="4" t="s">
        <v>481</v>
      </c>
      <c r="D101" s="4" t="s">
        <v>498</v>
      </c>
      <c r="E101" s="4" t="s">
        <v>19</v>
      </c>
      <c r="F101" s="4" t="s">
        <v>8</v>
      </c>
      <c r="H101" s="4" t="s">
        <v>474</v>
      </c>
      <c r="I101" s="13"/>
      <c r="J101" s="2" t="s">
        <v>470</v>
      </c>
      <c r="K101" s="13"/>
      <c r="M101" s="4" t="s">
        <v>108</v>
      </c>
      <c r="P101" s="5" t="s">
        <v>548</v>
      </c>
      <c r="Q101" s="13"/>
      <c r="R101" s="3" t="str">
        <f>", '"&amp;A101&amp;"': {megami: '"&amp;B101&amp;"', name: '"&amp;C101&amp;"', ruby: '"&amp;D101&amp;"', baseType: '"&amp;VLOOKUP(E101,Sheet2!$A$1:$B$99,2,FALSE)&amp;"', types: ['"&amp;VLOOKUP(F101,Sheet2!$D$1:$E$99,2,FALSE)&amp;"'"&amp;IF(G101&lt;&gt;"",", '"&amp; VLOOKUP(G101,Sheet2!$D$1:$E$99,2,FALSE) &amp;"'","")&amp;"]"&amp;IF(H101&lt;&gt;"", ", range: '"&amp;H101&amp;"'", "")&amp;IF(J101&lt;&gt;"", ", damage: '"&amp;J101&amp;"'", "")&amp;IF(L101&lt;&gt;"", ", capacity: '"&amp;L101&amp;"'", "")&amp;IF(M101&lt;&gt;"", ", cost: '"&amp;M101&amp;"'", "")&amp;", text: '"&amp;SUBSTITUTE(P101, CHAR(10), "\n")&amp;"'"&amp;IF(N101="○", ", sealable: true", "")&amp;IF(O101="○",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02" spans="1:18" x14ac:dyDescent="0.15">
      <c r="A102" s="4" t="s">
        <v>431</v>
      </c>
      <c r="B102" s="4" t="s">
        <v>422</v>
      </c>
      <c r="C102" s="4" t="s">
        <v>482</v>
      </c>
      <c r="D102" s="4" t="s">
        <v>495</v>
      </c>
      <c r="E102" s="4" t="s">
        <v>19</v>
      </c>
      <c r="F102" s="4" t="s">
        <v>23</v>
      </c>
      <c r="G102" s="4" t="s">
        <v>31</v>
      </c>
      <c r="I102" s="13"/>
      <c r="K102" s="13"/>
      <c r="M102" s="4" t="s">
        <v>274</v>
      </c>
      <c r="P102" s="4" t="s">
        <v>549</v>
      </c>
      <c r="Q102" s="13"/>
      <c r="R102" s="3" t="str">
        <f>", '"&amp;A102&amp;"': {megami: '"&amp;B102&amp;"', name: '"&amp;C102&amp;"', ruby: '"&amp;D102&amp;"', baseType: '"&amp;VLOOKUP(E102,Sheet2!$A$1:$B$99,2,FALSE)&amp;"', types: ['"&amp;VLOOKUP(F102,Sheet2!$D$1:$E$99,2,FALSE)&amp;"'"&amp;IF(G102&lt;&gt;"",", '"&amp; VLOOKUP(G102,Sheet2!$D$1:$E$99,2,FALSE) &amp;"'","")&amp;"]"&amp;IF(H102&lt;&gt;"", ", range: '"&amp;H102&amp;"'", "")&amp;IF(J102&lt;&gt;"", ", damage: '"&amp;J102&amp;"'", "")&amp;IF(L102&lt;&gt;"", ", capacity: '"&amp;L102&amp;"'", "")&amp;IF(M102&lt;&gt;"", ", cost: '"&amp;M102&amp;"'", "")&amp;", text: '"&amp;SUBSTITUTE(P102, CHAR(10), "\n")&amp;"'"&amp;IF(N102="○", ", sealable: true", "")&amp;IF(O102="○", ", removable: true", "")&amp;"}"</f>
        <v>, '12-raira-o-s-2': {megami: 'raira', name: '天雷召喚陣', ruby: 'てんらいしょうかんじん', baseType: 'special', types: ['action', 'fullpower'], cost: '6', text: '攻撃『適正距離0-10、1/1』をX回行う。Xは雷神ゲージの半分(切り上げ)に等しい。'}</v>
      </c>
    </row>
    <row r="103" spans="1:18" ht="60" x14ac:dyDescent="0.15">
      <c r="A103" s="4" t="s">
        <v>488</v>
      </c>
      <c r="B103" s="4" t="s">
        <v>422</v>
      </c>
      <c r="C103" s="4" t="s">
        <v>483</v>
      </c>
      <c r="D103" s="4" t="s">
        <v>496</v>
      </c>
      <c r="E103" s="4" t="s">
        <v>19</v>
      </c>
      <c r="F103" s="4" t="s">
        <v>23</v>
      </c>
      <c r="I103" s="13"/>
      <c r="K103" s="13"/>
      <c r="M103" s="4" t="s">
        <v>221</v>
      </c>
      <c r="O103" s="4" t="s">
        <v>295</v>
      </c>
      <c r="P103" s="5" t="s">
        <v>551</v>
      </c>
      <c r="Q103" s="13"/>
      <c r="R103" s="3" t="str">
        <f>", '"&amp;A103&amp;"': {megami: '"&amp;B103&amp;"', name: '"&amp;C103&amp;"', ruby: '"&amp;D103&amp;"', baseType: '"&amp;VLOOKUP(E103,Sheet2!$A$1:$B$99,2,FALSE)&amp;"', types: ['"&amp;VLOOKUP(F103,Sheet2!$D$1:$E$99,2,FALSE)&amp;"'"&amp;IF(G103&lt;&gt;"",", '"&amp; VLOOKUP(G103,Sheet2!$D$1:$E$99,2,FALSE) &amp;"'","")&amp;"]"&amp;IF(H103&lt;&gt;"", ", range: '"&amp;H103&amp;"'", "")&amp;IF(J103&lt;&gt;"", ", damage: '"&amp;J103&amp;"'", "")&amp;IF(L103&lt;&gt;"", ", capacity: '"&amp;L103&amp;"'", "")&amp;IF(M103&lt;&gt;"", ", cost: '"&amp;M103&amp;"'", "")&amp;", text: '"&amp;SUBSTITUTE(P103, CHAR(10), "\n")&amp;"'"&amp;IF(N103="○", ", sealable: true", "")&amp;IF(O103="○",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04" spans="1:18" ht="24" x14ac:dyDescent="0.15">
      <c r="A104" s="4" t="s">
        <v>432</v>
      </c>
      <c r="B104" s="4" t="s">
        <v>422</v>
      </c>
      <c r="C104" s="4" t="s">
        <v>484</v>
      </c>
      <c r="D104" s="4" t="s">
        <v>505</v>
      </c>
      <c r="E104" s="4" t="s">
        <v>19</v>
      </c>
      <c r="F104" s="4" t="s">
        <v>48</v>
      </c>
      <c r="G104" s="4" t="s">
        <v>31</v>
      </c>
      <c r="I104" s="13"/>
      <c r="K104" s="13"/>
      <c r="L104" s="4" t="s">
        <v>78</v>
      </c>
      <c r="M104" s="4" t="s">
        <v>108</v>
      </c>
      <c r="P104" s="5" t="s">
        <v>550</v>
      </c>
      <c r="Q104" s="13"/>
      <c r="R104" s="3" t="str">
        <f>", '"&amp;A104&amp;"': {megami: '"&amp;B104&amp;"', name: '"&amp;C104&amp;"', ruby: '"&amp;D104&amp;"', baseType: '"&amp;VLOOKUP(E104,Sheet2!$A$1:$B$99,2,FALSE)&amp;"', types: ['"&amp;VLOOKUP(F104,Sheet2!$D$1:$E$99,2,FALSE)&amp;"'"&amp;IF(G104&lt;&gt;"",", '"&amp; VLOOKUP(G104,Sheet2!$D$1:$E$99,2,FALSE) &amp;"'","")&amp;"]"&amp;IF(H104&lt;&gt;"", ", range: '"&amp;H104&amp;"'", "")&amp;IF(J104&lt;&gt;"", ", damage: '"&amp;J104&amp;"'", "")&amp;IF(L104&lt;&gt;"", ", capacity: '"&amp;L104&amp;"'", "")&amp;IF(M104&lt;&gt;"", ", cost: '"&amp;M104&amp;"'", "")&amp;", text: '"&amp;SUBSTITUTE(P104, CHAR(10), "\n")&amp;"'"&amp;IF(N104="○", ", sealable: true", "")&amp;IF(O104="○",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05" spans="1:18" x14ac:dyDescent="0.15">
      <c r="A105" s="4" t="s">
        <v>489</v>
      </c>
      <c r="B105" s="4" t="s">
        <v>422</v>
      </c>
      <c r="C105" s="4" t="s">
        <v>485</v>
      </c>
      <c r="D105" s="4" t="s">
        <v>492</v>
      </c>
      <c r="E105" s="4" t="s">
        <v>192</v>
      </c>
      <c r="F105" s="4" t="s">
        <v>8</v>
      </c>
      <c r="H105" s="4" t="s">
        <v>175</v>
      </c>
      <c r="I105" s="13"/>
      <c r="J105" s="2" t="s">
        <v>471</v>
      </c>
      <c r="K105" s="13"/>
      <c r="M105" s="4" t="s">
        <v>56</v>
      </c>
      <c r="P105" s="5"/>
      <c r="Q105" s="13"/>
      <c r="R105" s="3" t="str">
        <f>", '"&amp;A105&amp;"': {megami: '"&amp;B105&amp;"', name: '"&amp;C105&amp;"', ruby: '"&amp;D105&amp;"', baseType: '"&amp;VLOOKUP(E105,Sheet2!$A$1:$B$99,2,FALSE)&amp;"', types: ['"&amp;VLOOKUP(F105,Sheet2!$D$1:$E$99,2,FALSE)&amp;"'"&amp;IF(G105&lt;&gt;"",", '"&amp; VLOOKUP(G105,Sheet2!$D$1:$E$99,2,FALSE) &amp;"'","")&amp;"]"&amp;IF(H105&lt;&gt;"", ", range: '"&amp;H105&amp;"'", "")&amp;IF(J105&lt;&gt;"", ", damage: '"&amp;J105&amp;"'", "")&amp;IF(L105&lt;&gt;"", ", capacity: '"&amp;L105&amp;"'", "")&amp;IF(M105&lt;&gt;"", ", cost: '"&amp;M105&amp;"'", "")&amp;", text: '"&amp;SUBSTITUTE(P105, CHAR(10), "\n")&amp;"'"&amp;IF(N105="○", ", sealable: true", "")&amp;IF(O105="○", ", removable: true", "")&amp;"}"</f>
        <v>, '12-raira-o-s-3-ex1': {megami: 'raira', name: '風魔旋風', ruby: 'ふうませんぷう', baseType: 'extra', types: ['attack'], range: '1-3', damage: '1/2', cost: '1', text: ''}</v>
      </c>
    </row>
    <row r="106" spans="1:18" ht="24" x14ac:dyDescent="0.15">
      <c r="A106" s="4" t="s">
        <v>490</v>
      </c>
      <c r="B106" s="4" t="s">
        <v>422</v>
      </c>
      <c r="C106" s="4" t="s">
        <v>486</v>
      </c>
      <c r="D106" s="4" t="s">
        <v>493</v>
      </c>
      <c r="E106" s="4" t="s">
        <v>192</v>
      </c>
      <c r="F106" s="4" t="s">
        <v>23</v>
      </c>
      <c r="I106" s="13"/>
      <c r="K106" s="13"/>
      <c r="M106" s="4" t="s">
        <v>56</v>
      </c>
      <c r="P106" s="5" t="s">
        <v>562</v>
      </c>
      <c r="Q106" s="13"/>
      <c r="R106" s="3" t="str">
        <f>", '"&amp;A106&amp;"': {megami: '"&amp;B106&amp;"', name: '"&amp;C106&amp;"', ruby: '"&amp;D106&amp;"', baseType: '"&amp;VLOOKUP(E106,Sheet2!$A$1:$B$99,2,FALSE)&amp;"', types: ['"&amp;VLOOKUP(F106,Sheet2!$D$1:$E$99,2,FALSE)&amp;"'"&amp;IF(G106&lt;&gt;"",", '"&amp; VLOOKUP(G106,Sheet2!$D$1:$E$99,2,FALSE) &amp;"'","")&amp;"]"&amp;IF(H106&lt;&gt;"", ", range: '"&amp;H106&amp;"'", "")&amp;IF(J106&lt;&gt;"", ", damage: '"&amp;J106&amp;"'", "")&amp;IF(L106&lt;&gt;"", ", capacity: '"&amp;L106&amp;"'", "")&amp;IF(M106&lt;&gt;"", ", cost: '"&amp;M106&amp;"'", "")&amp;", text: '"&amp;SUBSTITUTE(P106, CHAR(10), "\n")&amp;"'"&amp;IF(N106="○", ", sealable: true", "")&amp;IF(O106="○",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07" spans="1:18" ht="36" x14ac:dyDescent="0.15">
      <c r="A107" s="4" t="s">
        <v>491</v>
      </c>
      <c r="B107" s="4" t="s">
        <v>422</v>
      </c>
      <c r="C107" s="4" t="s">
        <v>487</v>
      </c>
      <c r="D107" s="4" t="s">
        <v>494</v>
      </c>
      <c r="E107" s="4" t="s">
        <v>192</v>
      </c>
      <c r="F107" s="4" t="s">
        <v>23</v>
      </c>
      <c r="G107" s="4" t="s">
        <v>28</v>
      </c>
      <c r="I107" s="13"/>
      <c r="K107" s="13"/>
      <c r="M107" s="4" t="s">
        <v>90</v>
      </c>
      <c r="O107" s="4" t="s">
        <v>295</v>
      </c>
      <c r="P107" s="5" t="s">
        <v>563</v>
      </c>
      <c r="Q107" s="13"/>
      <c r="R107" s="3" t="str">
        <f>", '"&amp;A107&amp;"': {megami: '"&amp;B107&amp;"', name: '"&amp;C107&amp;"', ruby: '"&amp;D107&amp;"', baseType: '"&amp;VLOOKUP(E107,Sheet2!$A$1:$B$99,2,FALSE)&amp;"', types: ['"&amp;VLOOKUP(F107,Sheet2!$D$1:$E$99,2,FALSE)&amp;"'"&amp;IF(G107&lt;&gt;"",", '"&amp; VLOOKUP(G107,Sheet2!$D$1:$E$99,2,FALSE) &amp;"'","")&amp;"]"&amp;IF(H107&lt;&gt;"", ", range: '"&amp;H107&amp;"'", "")&amp;IF(J107&lt;&gt;"", ", damage: '"&amp;J107&amp;"'", "")&amp;IF(L107&lt;&gt;"", ", capacity: '"&amp;L107&amp;"'", "")&amp;IF(M107&lt;&gt;"", ", cost: '"&amp;M107&amp;"'", "")&amp;", text: '"&amp;SUBSTITUTE(P107, CHAR(10), "\n")&amp;"'"&amp;IF(N107="○", ", sealable: true", "")&amp;IF(O107="○",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08" spans="1:18" ht="24" x14ac:dyDescent="0.15">
      <c r="A108" s="4" t="s">
        <v>433</v>
      </c>
      <c r="B108" s="4" t="s">
        <v>434</v>
      </c>
      <c r="C108" s="4" t="s">
        <v>445</v>
      </c>
      <c r="D108" s="4" t="s">
        <v>466</v>
      </c>
      <c r="E108" s="4" t="s">
        <v>7</v>
      </c>
      <c r="F108" s="4" t="s">
        <v>8</v>
      </c>
      <c r="H108" s="4" t="s">
        <v>446</v>
      </c>
      <c r="I108" s="13"/>
      <c r="J108" s="10" t="s">
        <v>470</v>
      </c>
      <c r="K108" s="13"/>
      <c r="P108" s="5" t="s">
        <v>554</v>
      </c>
      <c r="Q108" s="13"/>
      <c r="R108" s="3" t="str">
        <f>", '"&amp;A108&amp;"': {megami: '"&amp;B108&amp;"', name: '"&amp;C108&amp;"', ruby: '"&amp;D108&amp;"', baseType: '"&amp;VLOOKUP(E108,Sheet2!$A$1:$B$99,2,FALSE)&amp;"', types: ['"&amp;VLOOKUP(F108,Sheet2!$D$1:$E$99,2,FALSE)&amp;"'"&amp;IF(G108&lt;&gt;"",", '"&amp; VLOOKUP(G108,Sheet2!$D$1:$E$99,2,FALSE) &amp;"'","")&amp;"]"&amp;IF(H108&lt;&gt;"", ", range: '"&amp;H108&amp;"'", "")&amp;IF(J108&lt;&gt;"", ", damage: '"&amp;J108&amp;"'", "")&amp;IF(L108&lt;&gt;"", ", capacity: '"&amp;L108&amp;"'", "")&amp;IF(M108&lt;&gt;"", ", cost: '"&amp;M108&amp;"'", "")&amp;", text: '"&amp;SUBSTITUTE(P108, CHAR(10), "\n")&amp;"'"&amp;IF(N108="○", ", sealable: true", "")&amp;IF(O108="○", ", removable: true", "")&amp;"}"</f>
        <v>, '12-utsuro-o-n-1': {megami: 'utsuro', name: '円月', ruby: 'えんげつ', baseType: 'normal', types: ['attack'], range: '6-7', damage: '2/2', text: '【常時】灰塵-ダストが12以上ならば、この《攻撃》のオーラへのダメージは「-」になる。'}</v>
      </c>
    </row>
    <row r="109" spans="1:18" ht="24" x14ac:dyDescent="0.15">
      <c r="A109" s="4" t="s">
        <v>435</v>
      </c>
      <c r="B109" s="4" t="s">
        <v>434</v>
      </c>
      <c r="C109" s="4" t="s">
        <v>447</v>
      </c>
      <c r="D109" s="4" t="s">
        <v>467</v>
      </c>
      <c r="E109" s="4" t="s">
        <v>7</v>
      </c>
      <c r="F109" s="4" t="s">
        <v>8</v>
      </c>
      <c r="H109" s="4" t="s">
        <v>448</v>
      </c>
      <c r="I109" s="13"/>
      <c r="J109" s="10" t="s">
        <v>471</v>
      </c>
      <c r="K109" s="13"/>
      <c r="P109" s="5" t="s">
        <v>555</v>
      </c>
      <c r="Q109" s="13"/>
      <c r="R109" s="3" t="str">
        <f>", '"&amp;A109&amp;"': {megami: '"&amp;B109&amp;"', name: '"&amp;C109&amp;"', ruby: '"&amp;D109&amp;"', baseType: '"&amp;VLOOKUP(E109,Sheet2!$A$1:$B$99,2,FALSE)&amp;"', types: ['"&amp;VLOOKUP(F109,Sheet2!$D$1:$E$99,2,FALSE)&amp;"'"&amp;IF(G109&lt;&gt;"",", '"&amp; VLOOKUP(G109,Sheet2!$D$1:$E$99,2,FALSE) &amp;"'","")&amp;"]"&amp;IF(H109&lt;&gt;"", ", range: '"&amp;H109&amp;"'", "")&amp;IF(J109&lt;&gt;"", ", damage: '"&amp;J109&amp;"'", "")&amp;IF(L109&lt;&gt;"", ", capacity: '"&amp;L109&amp;"'", "")&amp;IF(M109&lt;&gt;"", ", cost: '"&amp;M109&amp;"'", "")&amp;", text: '"&amp;SUBSTITUTE(P109, CHAR(10), "\n")&amp;"'"&amp;IF(N109="○", ", sealable: true", "")&amp;IF(O109="○",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10" spans="1:18" ht="48" x14ac:dyDescent="0.15">
      <c r="A110" s="4" t="s">
        <v>436</v>
      </c>
      <c r="B110" s="4" t="s">
        <v>434</v>
      </c>
      <c r="C110" s="4" t="s">
        <v>449</v>
      </c>
      <c r="D110" s="4" t="s">
        <v>468</v>
      </c>
      <c r="E110" s="4" t="s">
        <v>7</v>
      </c>
      <c r="F110" s="4" t="s">
        <v>8</v>
      </c>
      <c r="H110" s="4" t="s">
        <v>90</v>
      </c>
      <c r="I110" s="13"/>
      <c r="J110" s="10" t="s">
        <v>472</v>
      </c>
      <c r="K110" s="13"/>
      <c r="P110" s="5" t="s">
        <v>556</v>
      </c>
      <c r="Q110" s="13"/>
      <c r="R110" s="3" t="str">
        <f>", '"&amp;A110&amp;"': {megami: '"&amp;B110&amp;"', name: '"&amp;C110&amp;"', ruby: '"&amp;D110&amp;"', baseType: '"&amp;VLOOKUP(E110,Sheet2!$A$1:$B$99,2,FALSE)&amp;"', types: ['"&amp;VLOOKUP(F110,Sheet2!$D$1:$E$99,2,FALSE)&amp;"'"&amp;IF(G110&lt;&gt;"",", '"&amp; VLOOKUP(G110,Sheet2!$D$1:$E$99,2,FALSE) &amp;"'","")&amp;"]"&amp;IF(H110&lt;&gt;"", ", range: '"&amp;H110&amp;"'", "")&amp;IF(J110&lt;&gt;"", ", damage: '"&amp;J110&amp;"'", "")&amp;IF(L110&lt;&gt;"", ", capacity: '"&amp;L110&amp;"'", "")&amp;IF(M110&lt;&gt;"", ", cost: '"&amp;M110&amp;"'", "")&amp;", text: '"&amp;SUBSTITUTE(P110, CHAR(10), "\n")&amp;"'"&amp;IF(N110="○", ", sealable: true", "")&amp;IF(O110="○",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11" spans="1:18" ht="36" x14ac:dyDescent="0.15">
      <c r="A111" s="4" t="s">
        <v>437</v>
      </c>
      <c r="B111" s="4" t="s">
        <v>434</v>
      </c>
      <c r="C111" s="4" t="s">
        <v>450</v>
      </c>
      <c r="D111" s="4" t="s">
        <v>469</v>
      </c>
      <c r="E111" s="4" t="s">
        <v>7</v>
      </c>
      <c r="F111" s="4" t="s">
        <v>23</v>
      </c>
      <c r="I111" s="13"/>
      <c r="K111" s="13"/>
      <c r="P111" s="5" t="s">
        <v>557</v>
      </c>
      <c r="Q111" s="13"/>
      <c r="R111" s="3" t="str">
        <f>", '"&amp;A111&amp;"': {megami: '"&amp;B111&amp;"', name: '"&amp;C111&amp;"', ruby: '"&amp;D111&amp;"', baseType: '"&amp;VLOOKUP(E111,Sheet2!$A$1:$B$99,2,FALSE)&amp;"', types: ['"&amp;VLOOKUP(F111,Sheet2!$D$1:$E$99,2,FALSE)&amp;"'"&amp;IF(G111&lt;&gt;"",", '"&amp; VLOOKUP(G111,Sheet2!$D$1:$E$99,2,FALSE) &amp;"'","")&amp;"]"&amp;IF(H111&lt;&gt;"", ", range: '"&amp;H111&amp;"'", "")&amp;IF(J111&lt;&gt;"", ", damage: '"&amp;J111&amp;"'", "")&amp;IF(L111&lt;&gt;"", ", capacity: '"&amp;L111&amp;"'", "")&amp;IF(M111&lt;&gt;"", ", cost: '"&amp;M111&amp;"'", "")&amp;", text: '"&amp;SUBSTITUTE(P111, CHAR(10), "\n")&amp;"'"&amp;IF(N111="○", ", sealable: true", "")&amp;IF(O111="○",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12" spans="1:18" x14ac:dyDescent="0.15">
      <c r="A112" s="4" t="s">
        <v>438</v>
      </c>
      <c r="B112" s="4" t="s">
        <v>434</v>
      </c>
      <c r="C112" s="4" t="s">
        <v>451</v>
      </c>
      <c r="D112" s="4" t="s">
        <v>465</v>
      </c>
      <c r="E112" s="4" t="s">
        <v>7</v>
      </c>
      <c r="F112" s="4" t="s">
        <v>23</v>
      </c>
      <c r="I112" s="13"/>
      <c r="K112" s="13"/>
      <c r="P112" s="4" t="s">
        <v>558</v>
      </c>
      <c r="Q112" s="13"/>
      <c r="R112" s="3" t="str">
        <f>", '"&amp;A112&amp;"': {megami: '"&amp;B112&amp;"', name: '"&amp;C112&amp;"', ruby: '"&amp;D112&amp;"', baseType: '"&amp;VLOOKUP(E112,Sheet2!$A$1:$B$99,2,FALSE)&amp;"', types: ['"&amp;VLOOKUP(F112,Sheet2!$D$1:$E$99,2,FALSE)&amp;"'"&amp;IF(G112&lt;&gt;"",", '"&amp; VLOOKUP(G112,Sheet2!$D$1:$E$99,2,FALSE) &amp;"'","")&amp;"]"&amp;IF(H112&lt;&gt;"", ", range: '"&amp;H112&amp;"'", "")&amp;IF(J112&lt;&gt;"", ", damage: '"&amp;J112&amp;"'", "")&amp;IF(L112&lt;&gt;"", ", capacity: '"&amp;L112&amp;"'", "")&amp;IF(M112&lt;&gt;"", ", cost: '"&amp;M112&amp;"'", "")&amp;", text: '"&amp;SUBSTITUTE(P112, CHAR(10), "\n")&amp;"'"&amp;IF(N112="○", ", sealable: true", "")&amp;IF(O112="○", ", removable: true", "")&amp;"}"</f>
        <v>, '12-utsuro-o-n-5': {megami: 'utsuro', name: '影の翅', ruby: 'かげのはね', baseType: 'normal', types: ['action'], text: 'このターン中、現在の&lt;間合&gt;は2増加し、達人の間合は2大きくなる。'}</v>
      </c>
    </row>
    <row r="113" spans="1:19" x14ac:dyDescent="0.15">
      <c r="A113" s="4" t="s">
        <v>439</v>
      </c>
      <c r="B113" s="4" t="s">
        <v>434</v>
      </c>
      <c r="C113" s="4" t="s">
        <v>452</v>
      </c>
      <c r="D113" s="4" t="s">
        <v>464</v>
      </c>
      <c r="E113" s="4" t="s">
        <v>7</v>
      </c>
      <c r="F113" s="4" t="s">
        <v>23</v>
      </c>
      <c r="G113" s="4" t="s">
        <v>28</v>
      </c>
      <c r="I113" s="13"/>
      <c r="K113" s="13"/>
      <c r="P113" s="5" t="s">
        <v>559</v>
      </c>
      <c r="Q113" s="13"/>
      <c r="R113" s="3" t="str">
        <f>", '"&amp;A113&amp;"': {megami: '"&amp;B113&amp;"', name: '"&amp;C113&amp;"', ruby: '"&amp;D113&amp;"', baseType: '"&amp;VLOOKUP(E113,Sheet2!$A$1:$B$99,2,FALSE)&amp;"', types: ['"&amp;VLOOKUP(F113,Sheet2!$D$1:$E$99,2,FALSE)&amp;"'"&amp;IF(G113&lt;&gt;"",", '"&amp; VLOOKUP(G113,Sheet2!$D$1:$E$99,2,FALSE) &amp;"'","")&amp;"]"&amp;IF(H113&lt;&gt;"", ", range: '"&amp;H113&amp;"'", "")&amp;IF(J113&lt;&gt;"", ", damage: '"&amp;J113&amp;"'", "")&amp;IF(L113&lt;&gt;"", ", capacity: '"&amp;L113&amp;"'", "")&amp;IF(M113&lt;&gt;"", ", cost: '"&amp;M113&amp;"'", "")&amp;", text: '"&amp;SUBSTITUTE(P113, CHAR(10), "\n")&amp;"'"&amp;IF(N113="○", ", sealable: true", "")&amp;IF(O113="○", ", removable: true", "")&amp;"}"</f>
        <v>, '12-utsuro-o-n-6': {megami: 'utsuro', name: '影の壁', ruby: 'かげのかべ', baseType: 'normal', types: ['action', 'reaction'], text: '対応した《攻撃》は+0/-1となる。'}</v>
      </c>
    </row>
    <row r="114" spans="1:19" ht="36" x14ac:dyDescent="0.15">
      <c r="A114" s="4" t="s">
        <v>440</v>
      </c>
      <c r="B114" s="4" t="s">
        <v>434</v>
      </c>
      <c r="C114" s="4" t="s">
        <v>453</v>
      </c>
      <c r="D114" s="4" t="s">
        <v>463</v>
      </c>
      <c r="E114" s="4" t="s">
        <v>7</v>
      </c>
      <c r="F114" s="4" t="s">
        <v>48</v>
      </c>
      <c r="G114" s="4" t="s">
        <v>31</v>
      </c>
      <c r="I114" s="13"/>
      <c r="K114" s="13"/>
      <c r="L114" s="4" t="s">
        <v>55</v>
      </c>
      <c r="P114" s="5" t="s">
        <v>560</v>
      </c>
      <c r="Q114" s="13"/>
      <c r="R114" s="3" t="str">
        <f>", '"&amp;A114&amp;"': {megami: '"&amp;B114&amp;"', name: '"&amp;C114&amp;"', ruby: '"&amp;D114&amp;"', baseType: '"&amp;VLOOKUP(E114,Sheet2!$A$1:$B$99,2,FALSE)&amp;"', types: ['"&amp;VLOOKUP(F114,Sheet2!$D$1:$E$99,2,FALSE)&amp;"'"&amp;IF(G114&lt;&gt;"",", '"&amp; VLOOKUP(G114,Sheet2!$D$1:$E$99,2,FALSE) &amp;"'","")&amp;"]"&amp;IF(H114&lt;&gt;"", ", range: '"&amp;H114&amp;"'", "")&amp;IF(J114&lt;&gt;"", ", damage: '"&amp;J114&amp;"'", "")&amp;IF(L114&lt;&gt;"", ", capacity: '"&amp;L114&amp;"'", "")&amp;IF(M114&lt;&gt;"", ", cost: '"&amp;M114&amp;"'", "")&amp;", text: '"&amp;SUBSTITUTE(P114, CHAR(10), "\n")&amp;"'"&amp;IF(N114="○", ", sealable: true", "")&amp;IF(O114="○",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15" spans="1:19" ht="36" x14ac:dyDescent="0.15">
      <c r="A115" s="4" t="s">
        <v>441</v>
      </c>
      <c r="B115" s="4" t="s">
        <v>434</v>
      </c>
      <c r="C115" s="4" t="s">
        <v>454</v>
      </c>
      <c r="D115" s="4" t="s">
        <v>459</v>
      </c>
      <c r="E115" s="4" t="s">
        <v>19</v>
      </c>
      <c r="F115" s="4" t="s">
        <v>23</v>
      </c>
      <c r="I115" s="13"/>
      <c r="K115" s="13"/>
      <c r="M115" s="4" t="s">
        <v>455</v>
      </c>
      <c r="O115" s="4" t="s">
        <v>295</v>
      </c>
      <c r="P115" s="5" t="s">
        <v>561</v>
      </c>
      <c r="Q115" s="13"/>
      <c r="R115" s="3" t="str">
        <f>", '"&amp;A115&amp;"': {megami: '"&amp;B115&amp;"', name: '"&amp;C115&amp;"', ruby: '"&amp;D115&amp;"', baseType: '"&amp;VLOOKUP(E115,Sheet2!$A$1:$B$99,2,FALSE)&amp;"', types: ['"&amp;VLOOKUP(F115,Sheet2!$D$1:$E$99,2,FALSE)&amp;"'"&amp;IF(G115&lt;&gt;"",", '"&amp; VLOOKUP(G115,Sheet2!$D$1:$E$99,2,FALSE) &amp;"'","")&amp;"]"&amp;IF(H115&lt;&gt;"", ", range: '"&amp;H115&amp;"'", "")&amp;IF(J115&lt;&gt;"", ", damage: '"&amp;J115&amp;"'", "")&amp;IF(L115&lt;&gt;"", ", capacity: '"&amp;L115&amp;"'", "")&amp;IF(M115&lt;&gt;"", ", cost: '"&amp;M115&amp;"'", "")&amp;", text: '"&amp;SUBSTITUTE(P115, CHAR(10), "\n")&amp;"'"&amp;IF(N115="○", ", sealable: true", "")&amp;IF(O115="○",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16" spans="1:19" ht="24" x14ac:dyDescent="0.15">
      <c r="A116" s="4" t="s">
        <v>442</v>
      </c>
      <c r="B116" s="4" t="s">
        <v>434</v>
      </c>
      <c r="C116" s="4" t="s">
        <v>456</v>
      </c>
      <c r="D116" s="4" t="s">
        <v>460</v>
      </c>
      <c r="E116" s="4" t="s">
        <v>19</v>
      </c>
      <c r="F116" s="4" t="s">
        <v>48</v>
      </c>
      <c r="G116" s="4" t="s">
        <v>28</v>
      </c>
      <c r="I116" s="13"/>
      <c r="K116" s="13"/>
      <c r="L116" s="4" t="s">
        <v>108</v>
      </c>
      <c r="M116" s="4" t="s">
        <v>108</v>
      </c>
      <c r="P116" s="5" t="s">
        <v>564</v>
      </c>
      <c r="Q116" s="13"/>
      <c r="R116" s="3" t="str">
        <f>", '"&amp;A116&amp;"': {megami: '"&amp;B116&amp;"', name: '"&amp;C116&amp;"', ruby: '"&amp;D116&amp;"', baseType: '"&amp;VLOOKUP(E116,Sheet2!$A$1:$B$99,2,FALSE)&amp;"', types: ['"&amp;VLOOKUP(F116,Sheet2!$D$1:$E$99,2,FALSE)&amp;"'"&amp;IF(G116&lt;&gt;"",", '"&amp; VLOOKUP(G116,Sheet2!$D$1:$E$99,2,FALSE) &amp;"'","")&amp;"]"&amp;IF(H116&lt;&gt;"", ", range: '"&amp;H116&amp;"'", "")&amp;IF(J116&lt;&gt;"", ", damage: '"&amp;J116&amp;"'", "")&amp;IF(L116&lt;&gt;"", ", capacity: '"&amp;L116&amp;"'", "")&amp;IF(M116&lt;&gt;"", ", cost: '"&amp;M116&amp;"'", "")&amp;", text: '"&amp;SUBSTITUTE(P116, CHAR(10), "\n")&amp;"'"&amp;IF(N116="○", ", sealable: true", "")&amp;IF(O116="○",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17" spans="1:19" ht="60" x14ac:dyDescent="0.15">
      <c r="A117" s="4" t="s">
        <v>443</v>
      </c>
      <c r="B117" s="4" t="s">
        <v>434</v>
      </c>
      <c r="C117" s="4" t="s">
        <v>457</v>
      </c>
      <c r="D117" s="4" t="s">
        <v>461</v>
      </c>
      <c r="E117" s="4" t="s">
        <v>19</v>
      </c>
      <c r="F117" s="4" t="s">
        <v>48</v>
      </c>
      <c r="I117" s="13"/>
      <c r="K117" s="13"/>
      <c r="L117" s="4" t="s">
        <v>108</v>
      </c>
      <c r="M117" s="4" t="s">
        <v>55</v>
      </c>
      <c r="P117" s="5" t="s">
        <v>565</v>
      </c>
      <c r="Q117" s="13"/>
      <c r="R117" s="3" t="str">
        <f>", '"&amp;A117&amp;"': {megami: '"&amp;B117&amp;"', name: '"&amp;C117&amp;"', ruby: '"&amp;D117&amp;"', baseType: '"&amp;VLOOKUP(E117,Sheet2!$A$1:$B$99,2,FALSE)&amp;"', types: ['"&amp;VLOOKUP(F117,Sheet2!$D$1:$E$99,2,FALSE)&amp;"'"&amp;IF(G117&lt;&gt;"",", '"&amp; VLOOKUP(G117,Sheet2!$D$1:$E$99,2,FALSE) &amp;"'","")&amp;"]"&amp;IF(H117&lt;&gt;"", ", range: '"&amp;H117&amp;"'", "")&amp;IF(J117&lt;&gt;"", ", damage: '"&amp;J117&amp;"'", "")&amp;IF(L117&lt;&gt;"", ", capacity: '"&amp;L117&amp;"'", "")&amp;IF(M117&lt;&gt;"", ", cost: '"&amp;M117&amp;"'", "")&amp;", text: '"&amp;SUBSTITUTE(P117, CHAR(10), "\n")&amp;"'"&amp;IF(N117="○", ", sealable: true", "")&amp;IF(O117="○",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18" spans="1:19" ht="36" x14ac:dyDescent="0.15">
      <c r="A118" s="4" t="s">
        <v>444</v>
      </c>
      <c r="B118" s="4" t="s">
        <v>434</v>
      </c>
      <c r="C118" s="4" t="s">
        <v>458</v>
      </c>
      <c r="D118" s="4" t="s">
        <v>462</v>
      </c>
      <c r="E118" s="4" t="s">
        <v>19</v>
      </c>
      <c r="F118" s="4" t="s">
        <v>23</v>
      </c>
      <c r="I118" s="13"/>
      <c r="K118" s="13"/>
      <c r="M118" s="4" t="s">
        <v>78</v>
      </c>
      <c r="P118" s="5" t="s">
        <v>566</v>
      </c>
      <c r="Q118" s="13"/>
      <c r="R118" s="3" t="str">
        <f>", '"&amp;A118&amp;"': {megami: '"&amp;B118&amp;"', name: '"&amp;C118&amp;"', ruby: '"&amp;D118&amp;"', baseType: '"&amp;VLOOKUP(E118,Sheet2!$A$1:$B$99,2,FALSE)&amp;"', types: ['"&amp;VLOOKUP(F118,Sheet2!$D$1:$E$99,2,FALSE)&amp;"'"&amp;IF(G118&lt;&gt;"",", '"&amp; VLOOKUP(G118,Sheet2!$D$1:$E$99,2,FALSE) &amp;"'","")&amp;"]"&amp;IF(H118&lt;&gt;"", ", range: '"&amp;H118&amp;"'", "")&amp;IF(J118&lt;&gt;"", ", damage: '"&amp;J118&amp;"'", "")&amp;IF(L118&lt;&gt;"", ", capacity: '"&amp;L118&amp;"'", "")&amp;IF(M118&lt;&gt;"", ", cost: '"&amp;M118&amp;"'", "")&amp;", text: '"&amp;SUBSTITUTE(P118, CHAR(10), "\n")&amp;"'"&amp;IF(N118="○", ", sealable: true", "")&amp;IF(O118="○", ", removable: true", "")&amp;"}"</f>
        <v>, '12-utsuro-o-s-4': {megami: 'utsuro', name: '魔食', ruby: 'エロージャ', baseType: 'special', types: ['action'], cost: '5', text: '【使用済】あなたの開始フェイズの開始時に相手は以下のどちらかを選ぶ。\n・相オーラ→ダスト：1\n・相フレア→ダスト：2'}</v>
      </c>
    </row>
    <row r="120" spans="1:19" x14ac:dyDescent="0.15">
      <c r="S120" s="1" t="s">
        <v>44</v>
      </c>
    </row>
    <row r="121" spans="1:19" x14ac:dyDescent="0.15">
      <c r="S121" s="1" t="s">
        <v>44</v>
      </c>
    </row>
    <row r="122" spans="1:19" x14ac:dyDescent="0.15">
      <c r="S122" s="1" t="s">
        <v>44</v>
      </c>
    </row>
    <row r="123" spans="1:19" x14ac:dyDescent="0.15">
      <c r="S123" s="1" t="s">
        <v>44</v>
      </c>
    </row>
    <row r="126" spans="1:19" x14ac:dyDescent="0.15">
      <c r="C126" s="10"/>
    </row>
    <row r="127" spans="1:19" x14ac:dyDescent="0.15">
      <c r="C127" s="10"/>
    </row>
    <row r="128" spans="1:19" x14ac:dyDescent="0.15">
      <c r="C128" s="10"/>
    </row>
    <row r="129" spans="3:3" x14ac:dyDescent="0.15">
      <c r="C129" s="10"/>
    </row>
    <row r="130" spans="3:3" x14ac:dyDescent="0.15">
      <c r="C130" s="10"/>
    </row>
    <row r="131" spans="3:3" x14ac:dyDescent="0.15">
      <c r="C131" s="10"/>
    </row>
    <row r="132" spans="3:3" x14ac:dyDescent="0.15">
      <c r="C132" s="10"/>
    </row>
    <row r="133" spans="3:3" x14ac:dyDescent="0.15">
      <c r="C133" s="10"/>
    </row>
    <row r="134" spans="3:3" x14ac:dyDescent="0.15">
      <c r="C134" s="10"/>
    </row>
    <row r="135" spans="3:3" x14ac:dyDescent="0.15">
      <c r="C135"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2018-09-02T16:04:41Z</dcterms:modified>
</cp:coreProperties>
</file>