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350" windowHeight="10530" activeTab="1"/>
  </bookViews>
  <sheets>
    <sheet name="新幕シーズン2" sheetId="1" r:id="rId1"/>
    <sheet name="新幕シーズン3" sheetId="4" r:id="rId2"/>
    <sheet name="マスタ" sheetId="2" r:id="rId3"/>
  </sheets>
  <calcPr calcId="145621"/>
</workbook>
</file>

<file path=xl/calcChain.xml><?xml version="1.0" encoding="utf-8"?>
<calcChain xmlns="http://schemas.openxmlformats.org/spreadsheetml/2006/main">
  <c r="AB3" i="1" l="1"/>
  <c r="AB2"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3" i="4"/>
  <c r="AB2" i="4"/>
  <c r="AB43"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2" i="4"/>
  <c r="AB68" i="1" l="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4" i="4" l="1"/>
  <c r="AB79" i="1" l="1"/>
  <c r="AB78" i="1"/>
  <c r="AB77" i="1"/>
  <c r="AB76" i="1"/>
  <c r="AB75" i="1"/>
  <c r="AB74" i="1"/>
  <c r="AB73" i="1"/>
  <c r="AB72" i="1"/>
  <c r="AB71" i="1"/>
  <c r="AB70" i="1"/>
  <c r="AB69" i="1"/>
</calcChain>
</file>

<file path=xl/sharedStrings.xml><?xml version="1.0" encoding="utf-8"?>
<sst xmlns="http://schemas.openxmlformats.org/spreadsheetml/2006/main" count="2563" uniqueCount="1523">
  <si>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</si>
  <si>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</si>
  <si>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</si>
  <si>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</si>
  <si>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</si>
  <si>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</si>
  <si>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</si>
  <si>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</si>
  <si>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</si>
  <si>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</si>
  <si>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</si>
  <si>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</si>
  <si>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</si>
  <si>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</si>
  <si>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</si>
  <si>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</si>
  <si>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</si>
  <si>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</si>
  <si>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</si>
  <si>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</si>
  <si>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</si>
  <si>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</si>
  <si>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</si>
  <si>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</si>
  <si>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</si>
  <si>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</si>
  <si>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</si>
  <si>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</si>
  <si>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</si>
  <si>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</si>
  <si>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</si>
  <si>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</si>
  <si>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</si>
  <si>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</si>
  <si>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</si>
  <si>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</si>
  <si>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</si>
  <si>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</si>
  <si>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</si>
  <si>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</si>
  <si>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</si>
  <si>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</si>
  <si>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</si>
  <si>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</si>
  <si>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</si>
  <si>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</si>
  <si>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</si>
  <si>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</si>
  <si>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</si>
  <si>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</si>
  <si>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</si>
  <si>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</si>
  <si>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</si>
  <si>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</si>
  <si>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</si>
  <si>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</si>
  <si>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</si>
  <si>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</si>
  <si>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</si>
  <si>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</si>
  <si>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</si>
  <si>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</si>
  <si>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</si>
  <si>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</si>
  <si>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</si>
  <si>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</si>
  <si>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</si>
  <si>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</si>
  <si>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</si>
  <si>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</si>
  <si>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</si>
  <si>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</si>
  <si>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</si>
  <si>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</si>
  <si>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</si>
  <si>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</si>
  <si>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</si>
  <si>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</si>
  <si>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</si>
  <si>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</si>
  <si>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</si>
  <si>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</si>
  <si>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</si>
  <si>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</si>
  <si>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</si>
  <si>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</si>
  <si>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</si>
  <si>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</si>
  <si>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</si>
  <si>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</si>
  <si>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</si>
  <si>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</si>
  <si>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</si>
  <si>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</si>
  <si>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</si>
  <si>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</si>
  <si>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</si>
  <si>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</si>
  <si>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</si>
  <si>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</si>
  <si>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</si>
  <si>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</si>
  <si>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</si>
  <si>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</si>
  <si>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</si>
  <si>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</si>
  <si>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</si>
  <si>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</si>
  <si>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</si>
  <si>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</si>
  <si>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</si>
  <si>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</si>
  <si>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</si>
  <si>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</si>
  <si>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</si>
  <si>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</si>
  <si>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</si>
  <si>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</si>
  <si>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</si>
  <si>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</si>
  <si>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</si>
  <si>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</si>
  <si>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</si>
  <si>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</si>
  <si>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</si>
  <si>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</si>
  <si>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</si>
  <si>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</si>
  <si>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</si>
  <si>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</si>
  <si>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</si>
  <si>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</si>
  <si>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</si>
  <si>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</si>
  <si>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</si>
  <si>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</si>
  <si>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</si>
  <si>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</si>
  <si>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</si>
  <si>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</si>
  <si>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</si>
  <si>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</si>
  <si>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</si>
  <si>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</si>
  <si>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</si>
  <si>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</si>
  <si>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</si>
  <si>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</si>
  <si>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</si>
  <si>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</si>
  <si>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</si>
  <si>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</si>
  <si>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</si>
  <si>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</si>
  <si>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</si>
  <si>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</si>
  <si>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</si>
  <si>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</si>
  <si>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</si>
  <si>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</si>
  <si>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</si>
  <si>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</si>
  <si>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</si>
  <si>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</si>
  <si>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</si>
  <si>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</si>
  <si>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</si>
  <si>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</si>
  <si>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</si>
  <si>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</si>
  <si>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</si>
  <si>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</si>
  <si>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</si>
  <si>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</si>
  <si>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</si>
  <si>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</si>
  <si>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</si>
  <si>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</si>
  <si>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</si>
  <si>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</si>
  <si>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</si>
  <si>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</si>
  <si>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</si>
  <si>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</si>
  <si>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</si>
  <si>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</si>
  <si>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</si>
  <si>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</si>
  <si>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</si>
  <si>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</si>
  <si>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</si>
  <si>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</si>
  <si>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</si>
  <si>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</si>
  <si>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</si>
  <si>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</si>
  <si>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【展开时】虚（1）→距 
【展开中】达人间合的值+2</t>
  </si>
  <si>
    <t>Initialize: Shadow (1)→ Distance.
Ongoing: Increase the size of the Mastery Zone by 2.</t>
  </si>
  <si>
    <t>02-saine-o-n-6</t>
  </si>
  <si>
    <t>衝音晶</t>
  </si>
  <si>
    <t>しょうおんしょう</t>
  </si>
  <si>
    <t>冲音晶</t>
  </si>
  <si>
    <t>Wavering Crystal</t>
  </si>
  <si>
    <t>1</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</si>
  <si>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</si>
  <si>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</si>
  <si>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</si>
  <si>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</si>
  <si>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</si>
  <si>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</si>
  <si>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</si>
  <si>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</si>
  <si>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</si>
  <si>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</si>
  <si>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</si>
  <si>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</si>
  <si>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</si>
  <si>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</si>
  <si>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</si>
  <si>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</si>
  <si>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</si>
  <si>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</si>
  <si>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</si>
  <si>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</si>
  <si>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</si>
  <si>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</si>
  <si>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</si>
  <si>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</si>
  <si>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</si>
  <si>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</si>
  <si>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</si>
  <si>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</si>
  <si>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</si>
  <si>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</si>
  <si>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</si>
  <si>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</si>
  <si>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</si>
  <si>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</si>
  <si>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</si>
  <si>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</si>
  <si>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</si>
  <si>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</si>
  <si>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</si>
  <si>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</si>
  <si>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</si>
  <si>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</si>
  <si>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</si>
  <si>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</si>
  <si>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</si>
  <si>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</si>
  <si>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</si>
  <si>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</si>
  <si>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</si>
  <si>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</si>
  <si>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</si>
  <si>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</si>
  <si>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</si>
  <si>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</si>
  <si>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</si>
  <si>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</si>
  <si>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</si>
  <si>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</si>
  <si>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</si>
  <si>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</si>
  <si>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</si>
  <si>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</si>
  <si>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</si>
  <si>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</si>
  <si>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</si>
  <si>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</si>
  <si>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</si>
  <si>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</si>
  <si>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</si>
  <si>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</si>
  <si>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</si>
  <si>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</si>
  <si>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</si>
  <si>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</si>
  <si>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</si>
  <si>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</si>
  <si>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</si>
  <si>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</si>
  <si>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</si>
  <si>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</si>
  <si>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</si>
  <si>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</si>
  <si>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</si>
  <si>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</si>
  <si>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</si>
  <si>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</si>
  <si>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</si>
  <si>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</si>
  <si>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</si>
  <si>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</si>
  <si>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</si>
  <si>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</si>
  <si>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</si>
  <si>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</si>
  <si>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</si>
  <si>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</si>
  <si>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</si>
  <si>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</si>
  <si>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</si>
  <si>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</si>
  <si>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</si>
  <si>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</si>
  <si>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</si>
  <si>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</si>
  <si>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</si>
  <si>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</si>
  <si>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</si>
  <si>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</si>
  <si>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</si>
  <si>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</si>
  <si>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</si>
  <si>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</si>
  <si>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</si>
  <si>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</si>
  <si>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</si>
  <si>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</si>
  <si>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</si>
  <si>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</si>
  <si>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</si>
  <si>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</si>
  <si>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</si>
  <si>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</si>
  <si>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</si>
  <si>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</si>
  <si>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</si>
  <si>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</si>
  <si>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</si>
  <si>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</si>
  <si>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</si>
  <si>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</si>
  <si>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</si>
  <si>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</si>
  <si>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</si>
  <si>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</si>
  <si>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</si>
  <si>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</si>
  <si>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</si>
  <si>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</si>
  <si>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</si>
  <si>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</si>
  <si>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</si>
  <si>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</si>
  <si>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</si>
  <si>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</si>
  <si>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</si>
  <si>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</si>
  <si>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</si>
  <si>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</si>
  <si>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</si>
  <si>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</si>
  <si>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</si>
  <si>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</si>
  <si>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</si>
  <si>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</si>
  <si>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</si>
  <si>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</si>
  <si>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</si>
  <si>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</si>
  <si>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</si>
  <si>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</si>
  <si>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</si>
  <si>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</si>
  <si>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连火-若你这个回合使用的牌已达2张，那么虚（2）→距
----
【再起】：你的手牌为0</t>
  </si>
  <si>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</si>
  <si>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</si>
  <si>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</si>
  <si>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</si>
  <si>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</si>
  <si>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</si>
  <si>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</si>
  <si>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</si>
  <si>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</si>
  <si>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</si>
  <si>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</si>
  <si>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</si>
  <si>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</si>
  <si>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</si>
  <si>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</si>
  <si>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</si>
  <si>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</si>
  <si>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</si>
  <si>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</si>
  <si>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</si>
  <si>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</si>
  <si>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</si>
  <si>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</si>
  <si>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</si>
  <si>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</si>
  <si>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</si>
  <si>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</si>
  <si>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</si>
  <si>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</si>
  <si>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</si>
  <si>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</si>
  <si>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</si>
  <si>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</si>
  <si>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</si>
  <si>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</si>
  <si>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</si>
  <si>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</si>
  <si>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</si>
  <si>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</si>
  <si>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</si>
  <si>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</si>
  <si>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</si>
  <si>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</si>
  <si>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</si>
  <si>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</si>
  <si>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</si>
  <si>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</si>
  <si>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</si>
  <si>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</si>
  <si>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</si>
  <si>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</si>
  <si>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</si>
  <si>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</si>
  <si>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</si>
  <si>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</si>
  <si>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</si>
  <si>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</si>
  <si>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</si>
  <si>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</si>
  <si>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</si>
  <si>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</si>
  <si>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</si>
  <si>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</si>
  <si>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</si>
  <si>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</si>
  <si>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</si>
  <si>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</si>
  <si>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</si>
  <si>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</si>
  <si>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</si>
  <si>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</si>
  <si>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</si>
  <si>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</si>
  <si>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</si>
  <si>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</si>
  <si>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</si>
  <si>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</si>
  <si>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</si>
  <si>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</si>
  <si>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</si>
  <si>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</si>
  <si>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</si>
  <si>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</si>
  <si>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</si>
  <si>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</si>
  <si>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</si>
  <si>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</si>
  <si>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</si>
  <si>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</si>
  <si>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</si>
  <si>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</si>
  <si>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</si>
  <si>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</si>
  <si>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</si>
  <si>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【使用后】你的准备阶段开始时，可以选择盖牌区或者弃牌区的一张卡，将它置于牌堆底。
----
【即再起】你受到重铸牌库以外的1点以上命伤。</t>
  </si>
  <si>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</si>
  <si>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</si>
  <si>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</si>
  <si>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</si>
  <si>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</si>
  <si>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</si>
  <si>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</si>
  <si>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</si>
  <si>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</si>
  <si>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28"/>
      </rPr>
      <t xml:space="preserve"> Your opponent puts a non-Attack card from their hand into their played pile. If they can't, they must reveal their hand.
Resurgence: </t>
    </r>
    <r>
      <rPr>
        <i/>
        <sz val="10"/>
        <rFont val="宋体"/>
        <charset val="128"/>
      </rPr>
      <t>Artistic</t>
    </r>
    <r>
      <rPr>
        <sz val="10"/>
        <rFont val="宋体"/>
        <charset val="128"/>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</si>
  <si>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</si>
  <si>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</si>
  <si>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</si>
  <si>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</si>
  <si>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</si>
  <si>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</si>
  <si>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</si>
  <si>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</si>
  <si>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</si>
  <si>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</si>
  <si>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</si>
  <si>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</si>
  <si>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</si>
  <si>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</si>
  <si>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</si>
  <si>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</si>
  <si>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</si>
  <si>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</si>
  <si>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</si>
  <si>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</si>
  <si>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</si>
  <si>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</si>
  <si>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</si>
  <si>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</si>
  <si>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</si>
  <si>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</si>
  <si>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</si>
  <si>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</si>
  <si>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</si>
  <si>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</si>
  <si>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</si>
  <si>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</si>
  <si>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</si>
  <si>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</si>
  <si>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</si>
  <si>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</si>
  <si>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</si>
  <si>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</si>
  <si>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</si>
  <si>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</si>
  <si>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</si>
  <si>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</si>
  <si>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</si>
  <si>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</si>
  <si>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</si>
  <si>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</si>
  <si>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</si>
  <si>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</si>
  <si>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</si>
  <si>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</si>
  <si>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</si>
  <si>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</si>
  <si>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</si>
  <si>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</si>
  <si>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</si>
  <si>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</si>
  <si>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</si>
  <si>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</si>
  <si>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</si>
  <si>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</si>
  <si>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</si>
  <si>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</si>
  <si>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</si>
  <si>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</si>
  <si>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</si>
  <si>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</si>
  <si>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</si>
  <si>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</si>
  <si>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</si>
  <si>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</si>
  <si>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</si>
  <si>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</si>
  <si>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</si>
  <si>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</si>
  <si>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</si>
  <si>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</si>
  <si>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</si>
  <si>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</si>
  <si>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</si>
  <si>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</si>
  <si>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</si>
  <si>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</si>
  <si>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</si>
  <si>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</si>
  <si>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</si>
  <si>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</si>
  <si>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</si>
  <si>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</si>
  <si>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</si>
  <si>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</si>
  <si>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</si>
  <si>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</si>
  <si>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28"/>
      </rPr>
      <t xml:space="preserve">
Resurgence: There are no Sakura tokens on your Flare.</t>
    </r>
  </si>
  <si>
    <t>06-yukihi-o-n-1</t>
  </si>
  <si>
    <t>yukihi</t>
  </si>
  <si>
    <t>しこみばり / ふくみばり</t>
  </si>
  <si>
    <t>藏针/含针</t>
  </si>
  <si>
    <t>Hidden Needles / Kept Needles</t>
  </si>
  <si>
    <t>4-6</t>
  </si>
  <si>
    <t>1/2</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</si>
  <si>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</si>
  <si>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</si>
  <si>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</si>
  <si>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</si>
  <si>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</si>
  <si>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</si>
  <si>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</si>
  <si>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</si>
  <si>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family val="2"/>
      </rPr>
      <t>Closed</t>
    </r>
    <r>
      <rPr>
        <sz val="10"/>
        <rFont val="宋体"/>
        <charset val="128"/>
      </rPr>
      <t xml:space="preserve"> - </t>
    </r>
    <r>
      <rPr>
        <sz val="10"/>
        <rFont val="宋体"/>
        <charset val="128"/>
      </rPr>
      <t>After Attack:</t>
    </r>
    <r>
      <rPr>
        <sz val="10"/>
        <rFont val="宋体"/>
        <charset val="128"/>
      </rPr>
      <t xml:space="preserve"> Put this card into your hand. Open your umbrella.
</t>
    </r>
    <r>
      <rPr>
        <sz val="10"/>
        <rFont val="宋体"/>
        <charset val="128"/>
      </rPr>
      <t>Open</t>
    </r>
    <r>
      <rPr>
        <sz val="10"/>
        <rFont val="宋体"/>
        <charset val="128"/>
      </rPr>
      <t xml:space="preserve"> - </t>
    </r>
    <r>
      <rPr>
        <sz val="10"/>
        <rFont val="宋体"/>
        <charset val="128"/>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</si>
  <si>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</si>
  <si>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</si>
  <si>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</si>
  <si>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</si>
  <si>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</si>
  <si>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</si>
  <si>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</si>
  <si>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28"/>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</si>
  <si>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</si>
  <si>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</si>
  <si>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</si>
  <si>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</si>
  <si>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</si>
  <si>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</si>
  <si>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</si>
  <si>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</si>
  <si>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</si>
  <si>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</si>
  <si>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</si>
  <si>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</si>
  <si>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</si>
  <si>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</si>
  <si>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</si>
  <si>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</si>
  <si>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</si>
  <si>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</si>
  <si>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</si>
  <si>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</si>
  <si>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</si>
  <si>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</si>
  <si>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</si>
  <si>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</si>
  <si>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</si>
  <si>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</si>
  <si>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</si>
  <si>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</si>
  <si>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</si>
  <si>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</si>
  <si>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</si>
  <si>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</si>
  <si>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闭伞：无
开伞：无 
【即再起】进行伞的开合操作</t>
  </si>
  <si>
    <r>
      <rPr>
        <b/>
        <i/>
        <sz val="10"/>
        <rFont val="Arial"/>
        <family val="2"/>
      </rPr>
      <t>Closed</t>
    </r>
    <r>
      <rPr>
        <sz val="10"/>
        <rFont val="宋体"/>
        <charset val="128"/>
      </rPr>
      <t xml:space="preserve"> - </t>
    </r>
    <r>
      <rPr>
        <sz val="10"/>
        <rFont val="宋体"/>
        <charset val="128"/>
      </rPr>
      <t>(No additional effect.)</t>
    </r>
    <r>
      <rPr>
        <sz val="10"/>
        <rFont val="宋体"/>
        <charset val="128"/>
      </rPr>
      <t xml:space="preserve">
Open</t>
    </r>
    <r>
      <rPr>
        <sz val="10"/>
        <rFont val="宋体"/>
        <charset val="128"/>
      </rPr>
      <t xml:space="preserve"> - </t>
    </r>
    <r>
      <rPr>
        <sz val="10"/>
        <rFont val="宋体"/>
        <charset val="128"/>
      </rPr>
      <t xml:space="preserve">(No additional effect.)
</t>
    </r>
    <r>
      <rPr>
        <sz val="10"/>
        <rFont val="宋体"/>
        <charset val="128"/>
      </rPr>
      <t xml:space="preserve">Immediate Resurgence: </t>
    </r>
    <r>
      <rPr>
        <sz val="10"/>
        <rFont val="宋体"/>
        <charset val="128"/>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</si>
  <si>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</si>
  <si>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</si>
  <si>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</si>
  <si>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</si>
  <si>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</si>
  <si>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</si>
  <si>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</si>
  <si>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</si>
  <si>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</si>
  <si>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</si>
  <si>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</si>
  <si>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</si>
  <si>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</si>
  <si>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</si>
  <si>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</si>
  <si>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</si>
  <si>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</si>
  <si>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</si>
  <si>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</si>
  <si>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</si>
  <si>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r>
      <rPr>
        <sz val="10"/>
        <rFont val="Arial"/>
        <family val="2"/>
      </rPr>
      <t xml:space="preserve">Open or close your umbrella.
</t>
    </r>
    <r>
      <rPr>
        <b/>
        <sz val="10"/>
        <rFont val="宋体"/>
        <charset val="128"/>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</si>
  <si>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</si>
  <si>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</si>
  <si>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</si>
  <si>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</si>
  <si>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</si>
  <si>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</si>
  <si>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</si>
  <si>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</si>
  <si>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</si>
  <si>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28"/>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</si>
  <si>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</si>
  <si>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</si>
  <si>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</si>
  <si>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</si>
  <si>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</si>
  <si>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</si>
  <si>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</si>
  <si>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</si>
  <si>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</si>
  <si>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</si>
  <si>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</si>
  <si>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</si>
  <si>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</si>
  <si>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</si>
  <si>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</si>
  <si>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</si>
  <si>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</si>
  <si>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</si>
  <si>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</si>
  <si>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</si>
  <si>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</si>
  <si>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</si>
  <si>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</si>
  <si>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</si>
  <si>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</si>
  <si>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</si>
  <si>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</si>
  <si>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</si>
  <si>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</si>
  <si>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</si>
  <si>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</si>
  <si>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</si>
  <si>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</si>
  <si>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</si>
  <si>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</si>
  <si>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</si>
  <si>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</si>
  <si>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</si>
  <si>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</si>
  <si>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</si>
  <si>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</si>
  <si>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</si>
  <si>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</si>
  <si>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</si>
  <si>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</si>
  <si>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</si>
  <si>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</si>
  <si>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</si>
  <si>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</si>
  <si>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</si>
  <si>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</si>
  <si>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</si>
  <si>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</si>
  <si>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</si>
  <si>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</si>
  <si>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</si>
  <si>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</si>
  <si>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</si>
  <si>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</si>
  <si>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</si>
  <si>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</si>
  <si>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</si>
  <si>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</si>
  <si>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</si>
  <si>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</si>
  <si>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</si>
  <si>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</si>
  <si>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</si>
  <si>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</si>
  <si>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</si>
  <si>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</si>
  <si>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</si>
  <si>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</si>
  <si>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</si>
  <si>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</si>
  <si>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</si>
  <si>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</si>
  <si>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</si>
  <si>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</si>
  <si>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</si>
  <si>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28"/>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</si>
  <si>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</si>
  <si>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</si>
  <si>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</si>
  <si>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</si>
  <si>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</si>
  <si>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</si>
  <si>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</si>
  <si>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</si>
  <si>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</si>
  <si>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</si>
  <si>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</si>
  <si>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</si>
  <si>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</si>
  <si>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</si>
  <si>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</si>
  <si>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</si>
  <si>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</si>
  <si>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</si>
  <si>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</si>
  <si>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</si>
  <si>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</si>
  <si>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</si>
  <si>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</si>
  <si>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</si>
  <si>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</si>
  <si>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</si>
  <si>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</si>
  <si>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</si>
  <si>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</si>
  <si>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</si>
  <si>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</si>
  <si>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</si>
  <si>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</si>
  <si>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</si>
  <si>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</si>
  <si>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</si>
  <si>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</si>
  <si>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</si>
  <si>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</si>
  <si>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</si>
  <si>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</si>
  <si>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</si>
  <si>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</si>
  <si>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</si>
  <si>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</si>
  <si>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</si>
  <si>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</si>
  <si>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</si>
  <si>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</si>
  <si>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</si>
  <si>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</si>
  <si>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</si>
  <si>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</si>
  <si>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</si>
  <si>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</si>
  <si>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</si>
  <si>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</si>
  <si>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</si>
  <si>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</si>
  <si>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28"/>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</si>
  <si>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</si>
  <si>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</si>
  <si>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</si>
  <si>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</si>
  <si>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</si>
  <si>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</si>
  <si>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</si>
  <si>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</si>
  <si>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</si>
  <si>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</si>
  <si>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</si>
  <si>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</si>
  <si>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</si>
  <si>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</si>
  <si>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</si>
  <si>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</si>
  <si>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</si>
  <si>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</si>
  <si>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</si>
  <si>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</si>
  <si>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</si>
  <si>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</si>
  <si>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</si>
  <si>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</si>
  <si>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</si>
  <si>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</si>
  <si>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</si>
  <si>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</si>
  <si>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</si>
  <si>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</si>
  <si>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</si>
  <si>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ＭＳ Ｐゴシック"/>
        <family val="3"/>
        <charset val="128"/>
        <scheme val="minor"/>
      </rPr>
      <t xml:space="preserve">
选择你弃牌堆里至多两张不含有《全力》关键字的卡牌、以任意的顺序使用它们。</t>
    </r>
  </si>
  <si>
    <r>
      <t>Centrifuge</t>
    </r>
    <r>
      <rPr>
        <sz val="10"/>
        <rFont val="宋体"/>
        <charset val="128"/>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</si>
  <si>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</si>
  <si>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</si>
  <si>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</si>
  <si>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</si>
  <si>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</si>
  <si>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</si>
  <si>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</si>
  <si>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</si>
  <si>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</si>
  <si>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</si>
  <si>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</si>
  <si>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</si>
  <si>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</si>
  <si>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</si>
  <si>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</si>
  <si>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</si>
  <si>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</si>
  <si>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</si>
  <si>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</si>
  <si>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</si>
  <si>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</si>
  <si>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</si>
  <si>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</si>
  <si>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</si>
  <si>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</si>
  <si>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</si>
  <si>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</si>
  <si>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</si>
  <si>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</si>
  <si>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</si>
  <si>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</si>
  <si>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</si>
  <si>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</si>
  <si>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</si>
  <si>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</si>
  <si>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</si>
  <si>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</si>
  <si>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</si>
  <si>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</si>
  <si>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</si>
  <si>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</si>
  <si>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</si>
  <si>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</si>
  <si>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</si>
  <si>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</si>
  <si>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</si>
  <si>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</si>
  <si>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</si>
  <si>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</si>
  <si>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</si>
  <si>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</si>
  <si>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</si>
  <si>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</si>
  <si>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</si>
  <si>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</si>
  <si>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</si>
  <si>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</si>
  <si>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</si>
  <si>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</si>
  <si>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</si>
  <si>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</si>
  <si>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</si>
  <si>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</si>
  <si>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</si>
  <si>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</si>
  <si>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</si>
  <si>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</si>
  <si>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</si>
  <si>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</si>
  <si>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</si>
  <si>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</si>
  <si>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</si>
  <si>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</si>
  <si>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</si>
  <si>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</si>
  <si>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</si>
  <si>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</si>
  <si>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</si>
  <si>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</si>
  <si>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</si>
  <si>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</si>
  <si>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</si>
  <si>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</si>
  <si>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</si>
  <si>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</si>
  <si>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</si>
  <si>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</si>
  <si>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</si>
  <si>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</si>
  <si>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</si>
  <si>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</si>
  <si>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</si>
  <si>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</si>
  <si>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</si>
  <si>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</si>
  <si>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</si>
  <si>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</si>
  <si>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</si>
  <si>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</si>
  <si>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</si>
  <si>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</si>
  <si>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</si>
  <si>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</si>
  <si>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</si>
  <si>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</si>
  <si>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</si>
  <si>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</si>
  <si>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</si>
  <si>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</si>
  <si>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</si>
  <si>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</si>
  <si>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</si>
  <si>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</si>
  <si>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</si>
  <si>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</si>
  <si>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</si>
  <si>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</si>
  <si>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</si>
  <si>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</si>
  <si>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</si>
  <si>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</si>
  <si>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</si>
  <si>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</si>
  <si>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</si>
  <si>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</si>
  <si>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</si>
  <si>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</si>
  <si>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</si>
  <si>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</si>
  <si>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</si>
  <si>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</si>
  <si>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</si>
  <si>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</si>
  <si>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</si>
  <si>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</si>
  <si>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</si>
  <si>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</si>
  <si>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</si>
  <si>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</si>
  <si>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</si>
  <si>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</si>
  <si>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</si>
  <si>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</si>
  <si>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</si>
  <si>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</si>
  <si>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</si>
  <si>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</si>
  <si>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</si>
  <si>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</si>
  <si>
    <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</si>
  <si>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</si>
  <si>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</si>
  <si>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</si>
  <si>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</si>
  <si>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</si>
  <si>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28"/>
      </rP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</si>
  <si>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</si>
  <si>
    <t>10-kururu-o-n-6</t>
  </si>
  <si>
    <t>もじゅるー</t>
  </si>
  <si>
    <t>模组</t>
  </si>
  <si>
    <t>Mozule</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</si>
  <si>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</si>
  <si>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</si>
  <si>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</si>
  <si>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</si>
  <si>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</si>
  <si>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</si>
  <si>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</si>
  <si>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28"/>
      </rPr>
      <t>【展开中】 无效每回合中对手的第二次攻击。</t>
    </r>
  </si>
  <si>
    <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</si>
  <si>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</si>
  <si>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</si>
  <si>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</si>
  <si>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</si>
  <si>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</si>
  <si>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</si>
  <si>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</si>
  <si>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</si>
  <si>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</si>
  <si>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</si>
  <si>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</si>
  <si>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</si>
  <si>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</si>
  <si>
    <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</si>
  <si>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</si>
  <si>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</si>
  <si>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</si>
  <si>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</si>
  <si>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</si>
  <si>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</si>
  <si>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</si>
  <si>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</si>
  <si>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</si>
  <si>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</si>
  <si>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</si>
  <si>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</si>
  <si>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</si>
  <si>
    <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</si>
  <si>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</si>
  <si>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</si>
  <si>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</si>
  <si>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</si>
  <si>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</si>
  <si>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</si>
  <si>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</si>
  <si>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</si>
  <si>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</si>
  <si>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</si>
  <si>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</si>
  <si>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</si>
  <si>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</si>
  <si>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</si>
  <si>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</si>
  <si>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</si>
  <si>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</si>
  <si>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</si>
  <si>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</si>
  <si>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</si>
  <si>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</si>
  <si>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</si>
  <si>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</si>
  <si>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</si>
  <si>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</si>
  <si>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</si>
  <si>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</si>
  <si>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</si>
  <si>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</si>
  <si>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</si>
  <si>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</si>
  <si>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</si>
  <si>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</si>
  <si>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</si>
  <si>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</si>
  <si>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</si>
  <si>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</si>
  <si>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</si>
  <si>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</si>
  <si>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</si>
  <si>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</si>
  <si>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</si>
  <si>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</si>
  <si>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</si>
  <si>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</si>
  <si>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</si>
  <si>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</si>
  <si>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</si>
  <si>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</si>
  <si>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</si>
  <si>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</si>
  <si>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</si>
  <si>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</si>
  <si>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</si>
  <si>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</si>
  <si>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</si>
  <si>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</si>
  <si>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</si>
  <si>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</si>
  <si>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</si>
  <si>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</si>
  <si>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</si>
  <si>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</si>
  <si>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</si>
  <si>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</si>
  <si>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</si>
  <si>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</si>
  <si>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</si>
  <si>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</si>
  <si>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</si>
  <si>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</si>
  <si>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</si>
  <si>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</si>
  <si>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</si>
  <si>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</si>
  <si>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</si>
  <si>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</si>
  <si>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</si>
  <si>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</si>
  <si>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</si>
  <si>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</si>
  <si>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</si>
  <si>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</si>
  <si>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</si>
  <si>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</si>
  <si>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</si>
  <si>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</si>
  <si>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</si>
  <si>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</si>
  <si>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</si>
  <si>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</si>
  <si>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</si>
  <si>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</si>
  <si>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</si>
  <si>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</si>
  <si>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</si>
  <si>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</si>
  <si>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</si>
  <si>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</si>
  <si>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</si>
  <si>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</si>
  <si>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</si>
  <si>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</si>
  <si>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</si>
  <si>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</si>
  <si>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</si>
  <si>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</si>
  <si>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</si>
  <si>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</si>
  <si>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</si>
  <si>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</si>
  <si>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</si>
  <si>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</si>
  <si>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</si>
  <si>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</si>
  <si>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</si>
  <si>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</si>
  <si>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</si>
  <si>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</si>
  <si>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</si>
  <si>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</si>
  <si>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</si>
  <si>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</si>
  <si>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</si>
  <si>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</si>
  <si>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</si>
  <si>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</si>
  <si>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</si>
  <si>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</si>
  <si>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</si>
  <si>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</si>
  <si>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</si>
  <si>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</si>
  <si>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</si>
  <si>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</si>
  <si>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</si>
  <si>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</si>
  <si>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</si>
  <si>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</si>
  <si>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</si>
  <si>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</si>
  <si>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</si>
  <si>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</si>
  <si>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</si>
  <si>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</si>
  <si>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</si>
  <si>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</si>
  <si>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</si>
  <si>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</si>
  <si>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</si>
  <si>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</si>
  <si>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</si>
  <si>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</si>
  <si>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</si>
  <si>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</si>
  <si>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</si>
  <si>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</si>
  <si>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</si>
  <si>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</si>
  <si>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</si>
  <si>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</si>
  <si>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</si>
  <si>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</si>
  <si>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</si>
  <si>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</si>
  <si>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</si>
  <si>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</si>
  <si>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</si>
  <si>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</si>
  <si>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</si>
  <si>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</si>
  <si>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</si>
  <si>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</si>
  <si>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</si>
  <si>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</si>
  <si>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</si>
  <si>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</si>
  <si>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</si>
  <si>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</si>
  <si>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</si>
  <si>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</si>
  <si>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</si>
  <si>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</si>
  <si>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</si>
  <si>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</si>
  <si>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</si>
  <si>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</si>
  <si>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</si>
  <si>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</si>
  <si>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</si>
  <si>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</si>
  <si>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</si>
  <si>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</si>
  <si>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</si>
  <si>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</si>
  <si>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</si>
  <si>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</si>
  <si>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</si>
  <si>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</si>
  <si>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</si>
  <si>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</si>
  <si>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</si>
  <si>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</si>
  <si>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</si>
  <si>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</si>
  <si>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</si>
  <si>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</si>
  <si>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</si>
  <si>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</si>
  <si>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</si>
  <si>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</si>
  <si>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</si>
  <si>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</si>
  <si>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</si>
  <si>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</si>
  <si>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</si>
  <si>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</si>
  <si>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影の壁</t>
  </si>
  <si>
    <t>かげのかべ</t>
  </si>
  <si>
    <t>影之壁</t>
  </si>
  <si>
    <t>Shadow Wall</t>
  </si>
  <si>
    <t>対応した《攻撃》は+0/-1となる。</t>
  </si>
  <si>
    <t>对应的攻击获得-0/-1</t>
  </si>
  <si>
    <t>The attack this card was played as a Reaction to gets +0/-1.</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</si>
  <si>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</si>
  <si>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</si>
  <si>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</si>
  <si>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</si>
  <si>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</si>
  <si>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</si>
  <si>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</si>
  <si>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</si>
  <si>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</si>
  <si>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</si>
  <si>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</si>
  <si>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</si>
  <si>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</si>
  <si>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</si>
  <si>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</si>
  <si>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</si>
  <si>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</si>
  <si>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</si>
  <si>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</si>
  <si>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</si>
  <si>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</si>
  <si>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</si>
  <si>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</si>
  <si>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</si>
  <si>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</si>
  <si>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</si>
  <si>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</si>
  <si>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28"/>
      </rPr>
      <t>灰尘</t>
    </r>
  </si>
  <si>
    <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</si>
  <si>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</si>
  <si>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</si>
  <si>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</si>
  <si>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</si>
  <si>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</si>
  <si>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</si>
  <si>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</si>
  <si>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QA</t>
  </si>
  <si>
    <t>normal</t>
  </si>
  <si>
    <t>attack</t>
  </si>
  <si>
    <t>special</t>
  </si>
  <si>
    <t>action</t>
  </si>
  <si>
    <t>extra</t>
  </si>
  <si>
    <t>variable</t>
  </si>
  <si>
    <t>reaction</t>
  </si>
  <si>
    <t>fullpower</t>
  </si>
  <si>
    <t>enhance</t>
  </si>
  <si>
    <t>石突き</t>
    <rPh sb="0" eb="1">
      <t>イシ</t>
    </rPh>
    <rPh sb="1" eb="2">
      <t>ツ</t>
    </rPh>
    <phoneticPr fontId="26"/>
  </si>
  <si>
    <t>いしづき</t>
    <phoneticPr fontId="26"/>
  </si>
  <si>
    <r>
      <t>2</t>
    </r>
    <r>
      <rPr>
        <sz val="10"/>
        <color theme="1"/>
        <rFont val="ＭＳ Ｐゴシック"/>
        <family val="3"/>
        <charset val="128"/>
        <scheme val="minor"/>
      </rPr>
      <t>-3</t>
    </r>
    <phoneticPr fontId="26"/>
  </si>
  <si>
    <r>
      <t>2</t>
    </r>
    <r>
      <rPr>
        <sz val="10"/>
        <color theme="1"/>
        <rFont val="ＭＳ Ｐゴシック"/>
        <family val="3"/>
        <charset val="128"/>
        <scheme val="minor"/>
      </rPr>
      <t>/1</t>
    </r>
    <phoneticPr fontId="26"/>
  </si>
  <si>
    <t>【攻撃後】八相-あなたのオーラが0ならば、攻撃『適正距離4-5、2/1』を行う。</t>
    <phoneticPr fontId="26"/>
  </si>
  <si>
    <t>相オーラ→ダスト：1
このカードを対応で使用したならば、さらに
相オーラ→ダスト：1</t>
    <phoneticPr fontId="26"/>
  </si>
  <si>
    <t>連火-このカードがこのターンに使用した3枚目以降のカードならば、ダスト→間合：2
----
【再起】あなたの手札が0枚である。</t>
    <phoneticPr fontId="26"/>
  </si>
  <si>
    <t>【攻撃後】八相-あなたのオーラが0ならば、ダスト→間合：1</t>
    <phoneticPr fontId="26"/>
  </si>
  <si>
    <t>saine</t>
    <phoneticPr fontId="26"/>
  </si>
  <si>
    <t>【展開時】ダスト→間合：1
【展開中】達人の間合は2大きくなる。</t>
    <phoneticPr fontId="26"/>
  </si>
  <si>
    <t>【展開時】対応した《攻撃》は-1/+0となる。
【破棄時】攻撃『適正距離0-10、1/-、対応不可』を行い、ダスト→間合：1</t>
    <phoneticPr fontId="26"/>
  </si>
  <si>
    <t>【展開中】あなたが《対応》カードを使用した時、その解決後にダスト→自オーラ：1 
【展開中】相手のターンにこのカードの上の桜花結晶は移動しない。</t>
    <phoneticPr fontId="26"/>
  </si>
  <si>
    <t>【使用済】あなたの開始フェイズの開始時に捨て札または伏せ札からカード1枚を選び、それを山札の底に置いてもよい。 
----
【即再起】あなたが再構成以外でライフに1以上のダメージを受ける。</t>
    <phoneticPr fontId="26"/>
  </si>
  <si>
    <t>【展開中】あなたが《行動》カードを使用した時、その解決後に基本動作を1回行ってもよい。</t>
    <phoneticPr fontId="26"/>
  </si>
  <si>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rPh sb="20" eb="22">
      <t>イカ</t>
    </rPh>
    <rPh sb="28" eb="29">
      <t>オコナ</t>
    </rPh>
    <rPh sb="60" eb="61">
      <t>オ</t>
    </rPh>
    <rPh sb="70" eb="71">
      <t>ス</t>
    </rPh>
    <rPh sb="72" eb="73">
      <t>フダ</t>
    </rPh>
    <phoneticPr fontId="26"/>
  </si>
  <si>
    <t>設置 
間合→ダスト：1 
このカードを伏せ札から使用したならば、伏せ札から設置を持つカードを1枚使用してもよい。</t>
    <phoneticPr fontId="26"/>
  </si>
  <si>
    <r>
      <rPr>
        <sz val="11"/>
        <color theme="1"/>
        <rFont val="ＭＳ Ｐゴシック"/>
        <family val="3"/>
        <charset val="134"/>
        <scheme val="minor"/>
      </rPr>
      <t>设</t>
    </r>
    <r>
      <rPr>
        <sz val="11"/>
        <color theme="1"/>
        <rFont val="ＭＳ Ｐゴシック"/>
        <family val="3"/>
        <charset val="128"/>
        <scheme val="minor"/>
      </rPr>
      <t xml:space="preserve">置 </t>
    </r>
    <r>
      <rPr>
        <sz val="11"/>
        <color theme="1"/>
        <rFont val="ＭＳ Ｐゴシック"/>
        <family val="3"/>
        <charset val="134"/>
        <scheme val="minor"/>
      </rPr>
      <t>选择</t>
    </r>
    <r>
      <rPr>
        <sz val="11"/>
        <color theme="1"/>
        <rFont val="ＭＳ Ｐゴシック"/>
        <family val="3"/>
        <charset val="128"/>
        <scheme val="minor"/>
      </rPr>
      <t>以下一</t>
    </r>
    <r>
      <rPr>
        <sz val="11"/>
        <color theme="1"/>
        <rFont val="ＭＳ Ｐゴシック"/>
        <family val="3"/>
        <charset val="134"/>
        <scheme val="minor"/>
      </rPr>
      <t>项</t>
    </r>
    <r>
      <rPr>
        <sz val="11"/>
        <color theme="1"/>
        <rFont val="ＭＳ Ｐゴシック"/>
        <family val="3"/>
        <charset val="128"/>
        <scheme val="minor"/>
      </rPr>
      <t>：
距（1）→</t>
    </r>
    <r>
      <rPr>
        <sz val="11"/>
        <color theme="1"/>
        <rFont val="ＭＳ Ｐゴシック"/>
        <family val="3"/>
        <charset val="134"/>
        <scheme val="minor"/>
      </rPr>
      <t>敌</t>
    </r>
    <r>
      <rPr>
        <sz val="11"/>
        <color theme="1"/>
        <rFont val="ＭＳ Ｐゴシック"/>
        <family val="3"/>
        <charset val="128"/>
        <scheme val="minor"/>
      </rPr>
      <t xml:space="preserve">装
</t>
    </r>
    <r>
      <rPr>
        <sz val="11"/>
        <color theme="1"/>
        <rFont val="ＭＳ Ｐゴシック"/>
        <family val="3"/>
        <charset val="134"/>
        <scheme val="minor"/>
      </rPr>
      <t>敌</t>
    </r>
    <r>
      <rPr>
        <sz val="11"/>
        <color theme="1"/>
        <rFont val="ＭＳ Ｐゴシック"/>
        <family val="3"/>
        <charset val="128"/>
        <scheme val="minor"/>
      </rPr>
      <t>装（1）→</t>
    </r>
    <r>
      <rPr>
        <sz val="11"/>
        <color theme="1"/>
        <rFont val="ＭＳ Ｐゴシック"/>
        <family val="3"/>
        <charset val="134"/>
        <scheme val="minor"/>
      </rPr>
      <t>敌</t>
    </r>
    <r>
      <rPr>
        <sz val="11"/>
        <color theme="1"/>
        <rFont val="ＭＳ Ｐゴシック"/>
        <family val="3"/>
        <charset val="128"/>
        <scheme val="minor"/>
      </rPr>
      <t>气</t>
    </r>
    <phoneticPr fontId="26"/>
  </si>
  <si>
    <r>
      <t>设</t>
    </r>
    <r>
      <rPr>
        <sz val="10"/>
        <color theme="1"/>
        <rFont val="ＭＳ Ｐゴシック"/>
        <family val="3"/>
        <charset val="128"/>
        <scheme val="minor"/>
      </rPr>
      <t>置
距 (1)→ 虚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26"/>
  </si>
  <si>
    <r>
      <t>Trap</t>
    </r>
    <r>
      <rPr>
        <sz val="10"/>
        <rFont val="宋体"/>
        <charset val="128"/>
      </rPr>
      <t xml:space="preserve">
Distance (1)</t>
    </r>
    <r>
      <rPr>
        <sz val="10"/>
        <rFont val="ＭＳ Ｐゴシック"/>
        <family val="3"/>
        <charset val="128"/>
      </rPr>
      <t>→</t>
    </r>
    <r>
      <rPr>
        <sz val="10"/>
        <rFont val="宋体"/>
        <charset val="128"/>
      </rPr>
      <t xml:space="preserve"> Shadow
If this card was played from your discard pile, you may play a card with Trap from your discard pile.</t>
    </r>
    <phoneticPr fontId="26"/>
  </si>
  <si>
    <t>4</t>
    <phoneticPr fontId="26"/>
  </si>
  <si>
    <r>
      <t>3</t>
    </r>
    <r>
      <rPr>
        <sz val="10"/>
        <color theme="1"/>
        <rFont val="ＭＳ Ｐゴシック"/>
        <family val="3"/>
        <charset val="128"/>
        <scheme val="minor"/>
      </rPr>
      <t>-7</t>
    </r>
    <phoneticPr fontId="26"/>
  </si>
  <si>
    <r>
      <t>1</t>
    </r>
    <r>
      <rPr>
        <sz val="10"/>
        <color theme="1"/>
        <rFont val="ＭＳ Ｐゴシック"/>
        <family val="3"/>
        <charset val="128"/>
        <scheme val="minor"/>
      </rPr>
      <t>/1</t>
    </r>
    <phoneticPr fontId="26"/>
  </si>
  <si>
    <t>ダスト→自フレア：1 
----
【再起】あなたのフレアが0である。</t>
    <phoneticPr fontId="26"/>
  </si>
  <si>
    <r>
      <rPr>
        <sz val="11"/>
        <color theme="1"/>
        <rFont val="ＭＳ Ｐゴシック"/>
        <family val="3"/>
        <charset val="134"/>
        <scheme val="minor"/>
      </rPr>
      <t>闭伞</t>
    </r>
    <r>
      <rPr>
        <sz val="11"/>
        <color theme="1"/>
        <rFont val="ＭＳ Ｐゴシック"/>
        <family val="3"/>
        <charset val="128"/>
        <scheme val="minor"/>
      </rPr>
      <t>：虚（1）→距 
开</t>
    </r>
    <r>
      <rPr>
        <sz val="11"/>
        <color theme="1"/>
        <rFont val="ＭＳ Ｐゴシック"/>
        <family val="3"/>
        <charset val="134"/>
        <scheme val="minor"/>
      </rPr>
      <t>伞</t>
    </r>
    <r>
      <rPr>
        <sz val="11"/>
        <color theme="1"/>
        <rFont val="ＭＳ Ｐゴシック"/>
        <family val="3"/>
        <charset val="128"/>
        <scheme val="minor"/>
      </rPr>
      <t>：距（1）→虚</t>
    </r>
    <phoneticPr fontId="26"/>
  </si>
  <si>
    <r>
      <t>Shadow (1)</t>
    </r>
    <r>
      <rPr>
        <b/>
        <sz val="10"/>
        <rFont val="ＭＳ Ｐゴシック"/>
        <family val="3"/>
        <charset val="128"/>
      </rPr>
      <t>→</t>
    </r>
    <r>
      <rPr>
        <b/>
        <sz val="10"/>
        <rFont val="Arial"/>
        <family val="2"/>
      </rPr>
      <t xml:space="preserve"> Your Flare</t>
    </r>
    <r>
      <rPr>
        <sz val="10"/>
        <rFont val="宋体"/>
        <charset val="128"/>
      </rPr>
      <t xml:space="preserve">
Resurgence: There are no Sakura tokens on your Flare.</t>
    </r>
    <phoneticPr fontId="26"/>
  </si>
  <si>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26"/>
  </si>
  <si>
    <r>
      <t>Closed</t>
    </r>
    <r>
      <rPr>
        <sz val="10"/>
        <rFont val="宋体"/>
        <charset val="128"/>
      </rPr>
      <t xml:space="preserve"> -
</t>
    </r>
    <r>
      <rPr>
        <sz val="10"/>
        <rFont val="宋体"/>
        <charset val="128"/>
      </rPr>
      <t>Shadow (1)→ Distance</t>
    </r>
    <r>
      <rPr>
        <sz val="10"/>
        <rFont val="宋体"/>
        <charset val="128"/>
      </rPr>
      <t xml:space="preserve">
Open</t>
    </r>
    <r>
      <rPr>
        <sz val="10"/>
        <rFont val="宋体"/>
        <charset val="128"/>
      </rPr>
      <t xml:space="preserve"> -
</t>
    </r>
    <r>
      <rPr>
        <sz val="10"/>
        <rFont val="宋体"/>
        <charset val="128"/>
      </rPr>
      <t>Distance (1)→ Shadow</t>
    </r>
    <phoneticPr fontId="26"/>
  </si>
  <si>
    <r>
      <t>虚</t>
    </r>
    <r>
      <rPr>
        <sz val="11"/>
        <color theme="1"/>
        <rFont val="ＭＳ Ｐゴシック"/>
        <family val="3"/>
        <charset val="128"/>
        <scheme val="minor"/>
      </rPr>
      <t>（1）→自气 
----
【再起】自气</t>
    </r>
    <r>
      <rPr>
        <sz val="11"/>
        <color theme="1"/>
        <rFont val="ＭＳ Ｐゴシック"/>
        <family val="3"/>
        <charset val="134"/>
        <scheme val="minor"/>
      </rPr>
      <t>为</t>
    </r>
    <r>
      <rPr>
        <sz val="11"/>
        <color theme="1"/>
        <rFont val="ＭＳ Ｐゴシック"/>
        <family val="3"/>
        <charset val="128"/>
        <scheme val="minor"/>
      </rPr>
      <t>0</t>
    </r>
    <phoneticPr fontId="26"/>
  </si>
  <si>
    <t>05-oboro-o-s-4</t>
    <phoneticPr fontId="26"/>
  </si>
  <si>
    <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rPh sb="38" eb="39">
      <t>エ</t>
    </rPh>
    <rPh sb="64" eb="66">
      <t>アイテ</t>
    </rPh>
    <rPh sb="67" eb="69">
      <t>テフダ</t>
    </rPh>
    <rPh sb="71" eb="72">
      <t>マイ</t>
    </rPh>
    <rPh sb="72" eb="74">
      <t>イカ</t>
    </rPh>
    <rPh sb="78" eb="80">
      <t>アイテ</t>
    </rPh>
    <rPh sb="81" eb="83">
      <t>イシュク</t>
    </rPh>
    <rPh sb="86" eb="88">
      <t>アイテ</t>
    </rPh>
    <rPh sb="94" eb="95">
      <t>マイ</t>
    </rPh>
    <rPh sb="95" eb="96">
      <t>ヒ</t>
    </rPh>
    <rPh sb="98" eb="100">
      <t>アイテ</t>
    </rPh>
    <rPh sb="101" eb="103">
      <t>テフダ</t>
    </rPh>
    <rPh sb="105" eb="106">
      <t>マイ</t>
    </rPh>
    <rPh sb="106" eb="107">
      <t>ス</t>
    </rPh>
    <rPh sb="108" eb="109">
      <t>フダ</t>
    </rPh>
    <phoneticPr fontId="26"/>
  </si>
  <si>
    <r>
      <t>11-thallya-o-s</t>
    </r>
    <r>
      <rPr>
        <sz val="10"/>
        <color theme="1"/>
        <rFont val="ＭＳ Ｐゴシック"/>
        <family val="3"/>
        <charset val="128"/>
        <scheme val="minor"/>
      </rPr>
      <t>-3</t>
    </r>
    <phoneticPr fontId="26"/>
  </si>
  <si>
    <t>Julia's BlackBox</t>
    <phoneticPr fontId="26"/>
  </si>
  <si>
    <t>Thallya's Masterpiece</t>
    <phoneticPr fontId="26"/>
  </si>
  <si>
    <t>サリヤズ　マスターピース</t>
    <phoneticPr fontId="26"/>
  </si>
  <si>
    <t>【使用済】あなたのターンに、あなたが基本動作以外の方法で騎動を行い、間合を変化させるたびに
ダスト⇔自オーラ：1 
を行ってもよい。</t>
    <rPh sb="1" eb="3">
      <t>シヨウ</t>
    </rPh>
    <rPh sb="3" eb="4">
      <t>ス</t>
    </rPh>
    <rPh sb="18" eb="20">
      <t>キホン</t>
    </rPh>
    <rPh sb="20" eb="22">
      <t>ドウサ</t>
    </rPh>
    <rPh sb="22" eb="24">
      <t>イガイ</t>
    </rPh>
    <rPh sb="25" eb="27">
      <t>ホウホウ</t>
    </rPh>
    <rPh sb="28" eb="29">
      <t>キ</t>
    </rPh>
    <rPh sb="29" eb="30">
      <t>ドウ</t>
    </rPh>
    <rPh sb="31" eb="32">
      <t>オコナ</t>
    </rPh>
    <rPh sb="34" eb="36">
      <t>マア</t>
    </rPh>
    <rPh sb="37" eb="39">
      <t>ヘンカ</t>
    </rPh>
    <rPh sb="59" eb="60">
      <t>オコナ</t>
    </rPh>
    <phoneticPr fontId="26"/>
  </si>
  <si>
    <t>2</t>
    <phoneticPr fontId="26"/>
  </si>
  <si>
    <t>05-oboro-A1-n-2</t>
    <phoneticPr fontId="26"/>
  </si>
  <si>
    <t>oboro</t>
    <phoneticPr fontId="26"/>
  </si>
  <si>
    <t>05-oboro-o-n-2</t>
    <phoneticPr fontId="26"/>
  </si>
  <si>
    <t>04-tokoyo-A1-n-5</t>
    <phoneticPr fontId="26"/>
  </si>
  <si>
    <r>
      <t>04-tokoyo-o-n-</t>
    </r>
    <r>
      <rPr>
        <sz val="10"/>
        <color theme="1"/>
        <rFont val="ＭＳ Ｐゴシック"/>
        <family val="3"/>
        <charset val="128"/>
        <scheme val="minor"/>
      </rPr>
      <t>5</t>
    </r>
    <phoneticPr fontId="26"/>
  </si>
  <si>
    <t>04-tokoyo-A1-n-7</t>
    <phoneticPr fontId="26"/>
  </si>
  <si>
    <t>(削除)</t>
    <rPh sb="1" eb="3">
      <t>サクジョ</t>
    </rPh>
    <phoneticPr fontId="26"/>
  </si>
  <si>
    <t>手裏剣</t>
    <rPh sb="0" eb="3">
      <t>シュリケン</t>
    </rPh>
    <phoneticPr fontId="26"/>
  </si>
  <si>
    <t>しゅりけん</t>
    <phoneticPr fontId="26"/>
  </si>
  <si>
    <t>通常札</t>
    <rPh sb="0" eb="2">
      <t>ツウジョウ</t>
    </rPh>
    <rPh sb="2" eb="3">
      <t>フダ</t>
    </rPh>
    <phoneticPr fontId="26"/>
  </si>
  <si>
    <t>攻撃</t>
    <rPh sb="0" eb="2">
      <t>コウゲキ</t>
    </rPh>
    <phoneticPr fontId="26"/>
  </si>
  <si>
    <t>3-5</t>
    <phoneticPr fontId="26"/>
  </si>
  <si>
    <t>2/1</t>
    <phoneticPr fontId="26"/>
  </si>
  <si>
    <t>【常時】あなたの終了フェイズに両者の伏せ札が合計5枚以上あるならば、このカードを捨て札から手札に戻してもよい。</t>
    <phoneticPr fontId="26"/>
  </si>
  <si>
    <t>05-oboro-A1-n-3</t>
    <phoneticPr fontId="26"/>
  </si>
  <si>
    <t>05-oboro-o-n-3</t>
    <phoneticPr fontId="26"/>
  </si>
  <si>
    <t>05-oboro-A1-s-4</t>
    <phoneticPr fontId="26"/>
  </si>
  <si>
    <t>05-oboro-o-s-4</t>
    <phoneticPr fontId="26"/>
  </si>
  <si>
    <t>不意打ち</t>
    <phoneticPr fontId="26"/>
  </si>
  <si>
    <t>神代枝</t>
    <phoneticPr fontId="26"/>
  </si>
  <si>
    <t>最後の結晶</t>
    <phoneticPr fontId="26"/>
  </si>
  <si>
    <t>ふいうち</t>
    <phoneticPr fontId="26"/>
  </si>
  <si>
    <t>かみしろのえ</t>
    <phoneticPr fontId="26"/>
  </si>
  <si>
    <t>さいごのけっしょう</t>
    <phoneticPr fontId="26"/>
  </si>
  <si>
    <t>1-4</t>
    <phoneticPr fontId="26"/>
  </si>
  <si>
    <t>4/3</t>
    <phoneticPr fontId="26"/>
  </si>
  <si>
    <t>切札</t>
    <phoneticPr fontId="26"/>
  </si>
  <si>
    <t>対応不可（通常札） 
【常時】この《攻撃》は-X/+0となる。Xは相手の伏せ札の枚数に等しい。</t>
    <phoneticPr fontId="26"/>
  </si>
  <si>
    <t>0</t>
    <phoneticPr fontId="26"/>
  </si>
  <si>
    <t>2</t>
    <phoneticPr fontId="26"/>
  </si>
  <si>
    <t>ゲーム外→自オーラ：1 
ゲーム外→自フレア：1 
このカードを取り除き、切札「最後の結晶」を追加札から未使用で得る。</t>
    <phoneticPr fontId="26"/>
  </si>
  <si>
    <t>【常時】このカードは通常の方法では使用できない。あなたが初めて敗北するならば、代わりにこのカードを使用してもよい(消費は支払う)。 
ダスト→自ライフ：1</t>
    <phoneticPr fontId="26"/>
  </si>
  <si>
    <t>chikage</t>
    <phoneticPr fontId="26"/>
  </si>
  <si>
    <t>仕掛け番傘</t>
    <rPh sb="0" eb="2">
      <t>シカ</t>
    </rPh>
    <rPh sb="3" eb="5">
      <t>バンガサ</t>
    </rPh>
    <phoneticPr fontId="26"/>
  </si>
  <si>
    <t>しかけばんがさ</t>
    <phoneticPr fontId="26"/>
  </si>
  <si>
    <t>ふんじん</t>
    <phoneticPr fontId="26"/>
  </si>
  <si>
    <t>ざんしのきずなどく</t>
    <phoneticPr fontId="26"/>
  </si>
  <si>
    <t>不可避 
【常時】相手の手札が2枚以上あるならば、この《攻撃》は距離拡大(近2)と距離拡大(遠2)を得る。 
(他に何もなければ、適正距離は2-6になる)</t>
    <phoneticPr fontId="26"/>
  </si>
  <si>
    <t>相手の手札が2枚以上あるならば、あなたは集中力を1得る。 
間合⇔ダスト：1</t>
    <phoneticPr fontId="26"/>
  </si>
  <si>
    <t>【常時】Xは相手の手札にあるカードの枚数の2倍に等しい。</t>
    <phoneticPr fontId="26"/>
  </si>
  <si>
    <t>○</t>
    <phoneticPr fontId="26"/>
  </si>
  <si>
    <t>09-chikage-A1-n-5</t>
    <phoneticPr fontId="26"/>
  </si>
  <si>
    <t>09-chikage-o-n-5</t>
    <phoneticPr fontId="26"/>
  </si>
  <si>
    <t>09-chikage-o-n-6</t>
    <phoneticPr fontId="26"/>
  </si>
  <si>
    <t>09-chikage-A1-n-6</t>
    <phoneticPr fontId="26"/>
  </si>
  <si>
    <t>09-chikage-o-s-4</t>
    <phoneticPr fontId="26"/>
  </si>
  <si>
    <t>09-chikage-A1-s-4</t>
    <phoneticPr fontId="26"/>
  </si>
  <si>
    <t>4</t>
    <phoneticPr fontId="26"/>
  </si>
  <si>
    <t>0-1</t>
    <phoneticPr fontId="26"/>
  </si>
  <si>
    <t>2/1</t>
    <phoneticPr fontId="26"/>
  </si>
  <si>
    <t>4/X</t>
    <phoneticPr fontId="26"/>
  </si>
  <si>
    <t>5</t>
    <phoneticPr fontId="26"/>
  </si>
  <si>
    <t>utsuro</t>
    <phoneticPr fontId="26"/>
  </si>
  <si>
    <t>蝕みの塵</t>
    <phoneticPr fontId="26"/>
  </si>
  <si>
    <t>残滓の絆毒</t>
    <phoneticPr fontId="26"/>
  </si>
  <si>
    <t>奮迅</t>
    <phoneticPr fontId="26"/>
  </si>
  <si>
    <t>むしばみのちり</t>
    <phoneticPr fontId="26"/>
  </si>
  <si>
    <t>13-utsuro-o-n-2</t>
    <phoneticPr fontId="26"/>
  </si>
  <si>
    <t>13-utsuro-o-s-1</t>
    <phoneticPr fontId="26"/>
  </si>
  <si>
    <t>神渉装置:枢式</t>
    <phoneticPr fontId="26"/>
  </si>
  <si>
    <t>残響装置:枢式</t>
    <phoneticPr fontId="26"/>
  </si>
  <si>
    <t>ざんきょうそうち　くるるしき</t>
    <phoneticPr fontId="26"/>
  </si>
  <si>
    <t>13-utsuro-A1-s-1-ex1</t>
    <phoneticPr fontId="26"/>
  </si>
  <si>
    <t>13-utsuro-A1-s-1-ex2</t>
  </si>
  <si>
    <t>13-utsuro-A1-s-1-ex3</t>
  </si>
  <si>
    <t>13-utsuro-A1-s-1-ex4</t>
  </si>
  <si>
    <t>A1</t>
    <phoneticPr fontId="26"/>
  </si>
  <si>
    <t>A1</t>
    <phoneticPr fontId="26"/>
  </si>
  <si>
    <t>望我</t>
    <phoneticPr fontId="26"/>
  </si>
  <si>
    <t>ジェラーニエ</t>
    <phoneticPr fontId="26"/>
  </si>
  <si>
    <t>○</t>
    <phoneticPr fontId="26"/>
  </si>
  <si>
    <t>【即再起】あなたが騎動により間合を変化させる。</t>
    <phoneticPr fontId="26"/>
  </si>
  <si>
    <t>【使用済】あなたはダメージを受けない。 
----
【即再起】あなたのメインフェイズが開始する。</t>
    <rPh sb="27" eb="28">
      <t>ソク</t>
    </rPh>
    <phoneticPr fontId="26"/>
  </si>
  <si>
    <t>対応不可 
【攻撃後】相手は相手のオーラ、フレア、ライフのいずれかから桜花結晶を合計6つダストへ移動させる。</t>
    <phoneticPr fontId="26"/>
  </si>
  <si>
    <t>あなたは《前進》以外の基本動作を5回まで行ってもよい。 
攻撃「適正距離4-10、3/2」を行う。 
攻撃「適正距離5-10、1/1」を行う。 
攻撃「適正距離6-10、1/1」を行う。</t>
    <phoneticPr fontId="26"/>
  </si>
  <si>
    <t>【破棄時】相手は手札と山札をすべて捨て札にする。相手の集中力は0になる。相手を畏縮させる。</t>
    <phoneticPr fontId="26"/>
  </si>
  <si>
    <t>我ヲ亡クシテ静寂ヲ往ク</t>
    <phoneticPr fontId="26"/>
  </si>
  <si>
    <t>われをなくしてせいじゃくをゆく</t>
    <phoneticPr fontId="26"/>
  </si>
  <si>
    <t>万象乖ク殲滅ノ影</t>
    <phoneticPr fontId="26"/>
  </si>
  <si>
    <t>ばんしょうそむくせんめつのかげ</t>
    <phoneticPr fontId="26"/>
  </si>
  <si>
    <t>終焉、来タレ</t>
    <phoneticPr fontId="26"/>
  </si>
  <si>
    <t>しゅうえん、きたれ</t>
    <phoneticPr fontId="26"/>
  </si>
  <si>
    <t>付与</t>
    <rPh sb="0" eb="2">
      <t>フヨ</t>
    </rPh>
    <phoneticPr fontId="26"/>
  </si>
  <si>
    <t>3-6</t>
    <phoneticPr fontId="26"/>
  </si>
  <si>
    <t>0-3</t>
    <phoneticPr fontId="26"/>
  </si>
  <si>
    <t>2/0</t>
    <phoneticPr fontId="26"/>
  </si>
  <si>
    <t>-/0</t>
    <phoneticPr fontId="26"/>
  </si>
  <si>
    <t>2</t>
    <phoneticPr fontId="26"/>
  </si>
  <si>
    <t>6</t>
    <phoneticPr fontId="26"/>
  </si>
  <si>
    <t>2</t>
    <phoneticPr fontId="26"/>
  </si>
  <si>
    <t>【攻撃後】相手がライフへのダメージを選んだならば、相フレア→ダスト：2</t>
    <phoneticPr fontId="26"/>
  </si>
  <si>
    <t>追加元カード</t>
    <rPh sb="0" eb="2">
      <t>ツイカ</t>
    </rPh>
    <rPh sb="2" eb="3">
      <t>モト</t>
    </rPh>
    <phoneticPr fontId="26"/>
  </si>
  <si>
    <t>13-utsuro-A1-s-1</t>
  </si>
  <si>
    <t>05-oboro-A1-s-4-ex1</t>
    <phoneticPr fontId="26"/>
  </si>
  <si>
    <t>honoka</t>
    <phoneticPr fontId="26"/>
  </si>
  <si>
    <t>14-honoka-o-n-1</t>
    <phoneticPr fontId="26"/>
  </si>
  <si>
    <t>14-honoka-o-n-2</t>
  </si>
  <si>
    <t>14-honoka-o-n-3</t>
  </si>
  <si>
    <t>14-honoka-o-n-4</t>
  </si>
  <si>
    <t>14-honoka-o-n-5</t>
  </si>
  <si>
    <t>14-honoka-o-n-6</t>
  </si>
  <si>
    <t>14-honoka-o-n-7</t>
  </si>
  <si>
    <t>14-honoka-o-s-1</t>
    <phoneticPr fontId="26"/>
  </si>
  <si>
    <t>14-honoka-o-s-2</t>
  </si>
  <si>
    <t>14-honoka-o-s-3</t>
  </si>
  <si>
    <t>14-honoka-o-s-4</t>
  </si>
  <si>
    <t>14-honoka-o-s-1-ex1</t>
    <phoneticPr fontId="26"/>
  </si>
  <si>
    <t>14-honoka-o-n-5-ex1</t>
    <phoneticPr fontId="26"/>
  </si>
  <si>
    <t>14-honoka-o-n-4-ex1</t>
    <phoneticPr fontId="26"/>
  </si>
  <si>
    <t>14-honoka-o-n-1-ex3</t>
    <phoneticPr fontId="26"/>
  </si>
  <si>
    <t>14-honoka-o-n-1-ex2</t>
    <phoneticPr fontId="26"/>
  </si>
  <si>
    <t>14-honoka-o-n-1-ex1</t>
    <phoneticPr fontId="26"/>
  </si>
  <si>
    <t>14-honoka-o-s-1-ex2</t>
  </si>
  <si>
    <t>精霊式</t>
  </si>
  <si>
    <t>桜吹雪</t>
  </si>
  <si>
    <t>義旗共振</t>
  </si>
  <si>
    <t>桜の翅</t>
  </si>
  <si>
    <t>桜花のお守り</t>
  </si>
  <si>
    <t>微光結界</t>
  </si>
  <si>
    <t>追い風</t>
  </si>
  <si>
    <t>胸に想いを</t>
  </si>
  <si>
    <t>この旗の名の下に</t>
  </si>
  <si>
    <t>四季はまた廻り来る</t>
  </si>
  <si>
    <t>満天の花道で</t>
  </si>
  <si>
    <t>守護霊式</t>
  </si>
  <si>
    <t>突撃霊式</t>
  </si>
  <si>
    <t>神霊ヲウカ</t>
  </si>
  <si>
    <t>再生</t>
  </si>
  <si>
    <t>仄かなる輝き</t>
  </si>
  <si>
    <t>両手に華を</t>
  </si>
  <si>
    <t>そして新たな幕開けを</t>
  </si>
  <si>
    <t>せいれいしき</t>
    <phoneticPr fontId="26"/>
  </si>
  <si>
    <t>さくらふぶき</t>
    <phoneticPr fontId="26"/>
  </si>
  <si>
    <t>ぎききょうしん</t>
    <phoneticPr fontId="26"/>
  </si>
  <si>
    <t>さくらのはね</t>
    <phoneticPr fontId="26"/>
  </si>
  <si>
    <t>とつげきれいしき</t>
    <phoneticPr fontId="26"/>
  </si>
  <si>
    <t>おうかのおまもり</t>
    <phoneticPr fontId="26"/>
  </si>
  <si>
    <t>びこうけっかい</t>
    <phoneticPr fontId="26"/>
  </si>
  <si>
    <t>おいかぜ</t>
    <phoneticPr fontId="26"/>
  </si>
  <si>
    <t>むねにおもいを</t>
    <phoneticPr fontId="26"/>
  </si>
  <si>
    <t>このはたのなのもとに</t>
    <phoneticPr fontId="26"/>
  </si>
  <si>
    <t>しきはまためぐりくる</t>
    <phoneticPr fontId="26"/>
  </si>
  <si>
    <t>まんてんのはなみちで</t>
    <phoneticPr fontId="26"/>
  </si>
  <si>
    <t>しゅごれいしき</t>
    <phoneticPr fontId="26"/>
  </si>
  <si>
    <t>しんれいをうか</t>
    <phoneticPr fontId="26"/>
  </si>
  <si>
    <t>さいせい</t>
    <phoneticPr fontId="26"/>
  </si>
  <si>
    <t>ほのかなるかがやき</t>
    <phoneticPr fontId="26"/>
  </si>
  <si>
    <t>りょうてにはなを</t>
    <phoneticPr fontId="26"/>
  </si>
  <si>
    <t>そしてあらたなまくあけを</t>
    <phoneticPr fontId="26"/>
  </si>
  <si>
    <t>2-9</t>
  </si>
  <si>
    <t>2-3</t>
  </si>
  <si>
    <t>対応不可 
【攻撃後】開花-この「精霊式」を追加札の「守護霊式」と交換してもよい。そうした場合、その「守護霊式」を山札の底に置いてもよい。</t>
    <phoneticPr fontId="26"/>
  </si>
  <si>
    <t>【攻撃後】カードを１枚引いてもよい。 
【攻撃後】あなたは手札を1枚選び、それを山札の底に置いてもよい。 
【攻撃後】このカードを山札の底に置いてもよい。</t>
    <phoneticPr fontId="26"/>
  </si>
  <si>
    <t>【展開中】相手のターンにあなたの手札と山札にあるカードは伏せ札、捨て札にならない。 
(使用したカードは通常通り捨て札になる) 
【展開中】あなたは畏縮しない 
【破棄時】あなたは集中力を1得る。</t>
    <phoneticPr fontId="26"/>
  </si>
  <si>
    <t>開花-この「胸に想いを」を追加札の「両手に華を」に交換し、未使用に戻す。</t>
    <phoneticPr fontId="26"/>
  </si>
  <si>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phoneticPr fontId="26"/>
  </si>
  <si>
    <t>あなたの山札を全て伏せ札にする。伏せ札、捨て札からカードを4枚まで選び、それらを好きな順番で山札の上に置く。</t>
    <phoneticPr fontId="26"/>
  </si>
  <si>
    <t>【展開中】この付与札の上の桜花結晶がダストへと送られるならば、それは代わりにあなたのオーラへと移動する。あなたのオーラが5以上ならば、代わりにあなたのフレアへ移動する。</t>
    <phoneticPr fontId="26"/>
  </si>
  <si>
    <t>不可避 
【攻撃後】開花-この「突撃霊式」を追加札の「神霊ヲウカ」と交換してもよい。そうした場合、その「神霊ヲウカ」を山札の底に置いてもよい。</t>
    <phoneticPr fontId="26"/>
  </si>
  <si>
    <t>ダスト→自オーラ：1 
ダスト→自フレア：1 
この「再生」を追加札の「桜の翅」と交換する。</t>
    <phoneticPr fontId="26"/>
  </si>
  <si>
    <t>【攻撃後】ダスト→自オーラ：1 
【攻撃後】開花-この「守護霊式」を追加札の「突撃霊式」と交換してもよい。そうした場合、その「突撃霊式」を山札の底に置いてもよい。</t>
    <phoneticPr fontId="26"/>
  </si>
  <si>
    <t>【攻撃後】相手は以下のどちらかを選ぶ。
・間合→ダスト：1
・ダスト→間合：1</t>
    <phoneticPr fontId="26"/>
  </si>
  <si>
    <t>対応不可 
【攻撃後】ダスト→自オーラ：2</t>
    <phoneticPr fontId="26"/>
  </si>
  <si>
    <t>攻撃</t>
    <phoneticPr fontId="26"/>
  </si>
  <si>
    <t>間合⇔ダスト：2 
この「桜の翅」を追加札の「再生」と交換する。</t>
    <phoneticPr fontId="26"/>
  </si>
  <si>
    <t>14-honoka-o-s-1-ex1</t>
    <phoneticPr fontId="26"/>
  </si>
  <si>
    <t>交換先</t>
    <rPh sb="0" eb="2">
      <t>コウカン</t>
    </rPh>
    <rPh sb="2" eb="3">
      <t>サキ</t>
    </rPh>
    <phoneticPr fontId="26"/>
  </si>
  <si>
    <t>【展開時】対応した《攻撃》は-1/+0となる。
【破棄時】攻撃『適正距離0-10、1/-、対応不可』を行う。</t>
    <phoneticPr fontId="26"/>
  </si>
  <si>
    <t>現在のフェイズを終了する。
【使用済】あなたの他のメガミによる《攻撃》は+0/+1となる。
----
【即再起】あなたが再構成以外でライフに1以上のダメージを受ける。</t>
    <phoneticPr fontId="26"/>
  </si>
  <si>
    <t>追加札</t>
    <rPh sb="0" eb="2">
      <t>ツイカ</t>
    </rPh>
    <rPh sb="2" eb="3">
      <t>フダ</t>
    </rPh>
    <phoneticPr fontId="26"/>
  </si>
  <si>
    <t>○</t>
    <phoneticPr fontId="26"/>
  </si>
  <si>
    <t>毒</t>
    <rPh sb="0" eb="1">
      <t>ドク</t>
    </rPh>
    <phoneticPr fontId="26"/>
  </si>
  <si>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phoneticPr fontId="26"/>
  </si>
  <si>
    <t>13-utsuro-A1-s-1</t>
    <phoneticPr fontId="26"/>
  </si>
  <si>
    <t>13-utsuro-A1-n-2</t>
    <phoneticPr fontId="26"/>
  </si>
  <si>
    <t>12-raira-o-s-3-ex3</t>
    <phoneticPr fontId="26"/>
  </si>
  <si>
    <t>13-utsuro-o-n-1</t>
    <phoneticPr fontId="26"/>
  </si>
  <si>
    <t>13-utsuro-o-n-2</t>
    <phoneticPr fontId="26"/>
  </si>
  <si>
    <t>13-utsuro-o-n-3</t>
    <phoneticPr fontId="26"/>
  </si>
  <si>
    <t>13-utsuro-o-n-4</t>
    <phoneticPr fontId="26"/>
  </si>
  <si>
    <t>13-utsuro-o-n-5</t>
    <phoneticPr fontId="26"/>
  </si>
  <si>
    <t>13-utsuro-o-n-6</t>
    <phoneticPr fontId="26"/>
  </si>
  <si>
    <t>13-utsuro-o-n-7</t>
    <phoneticPr fontId="26"/>
  </si>
  <si>
    <t>13-utsuro-o-s-1</t>
    <phoneticPr fontId="26"/>
  </si>
  <si>
    <t>13-utsuro-o-s-2</t>
    <phoneticPr fontId="26"/>
  </si>
  <si>
    <t>13-utsuro-o-s-3</t>
    <phoneticPr fontId="26"/>
  </si>
  <si>
    <t>05-oboro-A1-s-4</t>
    <phoneticPr fontId="26"/>
  </si>
  <si>
    <t>【使用済】あなたの終了フェイズに攻撃「適正距離0-10、X/X、対応不可 【常時】Xは桜花結晶がちょうど5つある領域の数に等しい」を行う。</t>
    <phoneticPr fontId="26"/>
  </si>
  <si>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phoneticPr fontId="26"/>
  </si>
  <si>
    <t>【展開中】あなたの《攻撃》は距離拡大(遠1)を得る。</t>
    <phoneticPr fontId="26"/>
  </si>
  <si>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phoneticPr fontId="26"/>
  </si>
</sst>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charset val="128"/>
      <scheme val="minor"/>
    </font>
    <font>
      <sz val="10"/>
      <color theme="1"/>
      <name val="ＭＳ Ｐゴシック"/>
      <family val="3"/>
      <charset val="128"/>
      <scheme val="minor"/>
    </font>
    <font>
      <sz val="11"/>
      <color theme="1"/>
      <name val="ＭＳ Ｐゴシック"/>
      <family val="3"/>
      <charset val="128"/>
      <scheme val="minor"/>
    </font>
    <font>
      <sz val="10"/>
      <name val="Arial"/>
      <family val="2"/>
    </font>
    <font>
      <sz val="9"/>
      <color rgb="FF0000FF"/>
      <name val="ＭＳ ゴシック"/>
      <family val="3"/>
      <charset val="128"/>
    </font>
    <font>
      <b/>
      <sz val="10"/>
      <name val="Arial"/>
      <family val="2"/>
    </font>
    <font>
      <sz val="10"/>
      <color rgb="FF000000"/>
      <name val="Arial"/>
      <family val="2"/>
    </font>
    <font>
      <b/>
      <sz val="10"/>
      <name val="宋体"/>
      <family val="3"/>
      <charset val="128"/>
    </font>
    <font>
      <b/>
      <i/>
      <sz val="10"/>
      <name val="宋体"/>
      <charset val="128"/>
    </font>
    <font>
      <sz val="9"/>
      <color rgb="FF2A2A2A"/>
      <name val="Arial"/>
      <family val="2"/>
    </font>
    <font>
      <sz val="10"/>
      <color rgb="FF2A2A2A"/>
      <name val="宋体"/>
      <charset val="128"/>
    </font>
    <font>
      <b/>
      <i/>
      <sz val="10"/>
      <name val="Arial"/>
      <family val="2"/>
    </font>
    <font>
      <sz val="9"/>
      <color rgb="FF2A2A2A"/>
      <name val="ＭＳ Ｐゴシック"/>
      <family val="3"/>
      <charset val="128"/>
    </font>
    <font>
      <sz val="10"/>
      <color rgb="FF2A2A2A"/>
      <name val="宋体"/>
      <charset val="128"/>
    </font>
    <font>
      <i/>
      <sz val="10"/>
      <name val="宋体"/>
      <charset val="128"/>
    </font>
    <font>
      <sz val="9"/>
      <name val="Arial"/>
      <family val="2"/>
    </font>
    <font>
      <sz val="9"/>
      <color rgb="FFFF0000"/>
      <name val="ＭＳ ゴシック"/>
      <family val="3"/>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b/>
      <sz val="10"/>
      <color theme="1"/>
      <name val="ＭＳ Ｐゴシック"/>
      <family val="3"/>
      <charset val="128"/>
      <scheme val="minor"/>
    </font>
    <font>
      <sz val="10"/>
      <name val="宋体"/>
      <charset val="128"/>
    </font>
    <font>
      <sz val="10"/>
      <color rgb="FF2A2A2A"/>
      <name val="ＭＳ Ｐゴシック"/>
      <family val="3"/>
      <charset val="128"/>
    </font>
    <font>
      <sz val="11"/>
      <name val="宋体"/>
      <charset val="128"/>
    </font>
    <font>
      <sz val="11"/>
      <color theme="1"/>
      <name val="宋体"/>
      <charset val="128"/>
    </font>
    <font>
      <sz val="10"/>
      <name val="MS Gothic"/>
      <family val="3"/>
    </font>
    <font>
      <sz val="6"/>
      <name val="ＭＳ Ｐゴシック"/>
      <family val="3"/>
      <charset val="128"/>
      <scheme val="minor"/>
    </font>
    <font>
      <sz val="10"/>
      <color theme="1"/>
      <name val="ＭＳ Ｐゴシック"/>
      <family val="3"/>
      <charset val="128"/>
      <scheme val="minor"/>
    </font>
    <font>
      <sz val="10"/>
      <color theme="1"/>
      <name val="ＭＳ Ｐゴシック"/>
      <family val="3"/>
      <charset val="134"/>
      <scheme val="minor"/>
    </font>
    <font>
      <sz val="11"/>
      <color theme="1"/>
      <name val="ＭＳ Ｐゴシック"/>
      <family val="3"/>
      <charset val="134"/>
      <scheme val="minor"/>
    </font>
    <font>
      <sz val="10"/>
      <name val="ＭＳ Ｐゴシック"/>
      <family val="3"/>
      <charset val="128"/>
    </font>
    <font>
      <b/>
      <sz val="10"/>
      <name val="ＭＳ Ｐゴシック"/>
      <family val="3"/>
      <charset val="128"/>
    </font>
    <font>
      <sz val="10"/>
      <color rgb="FFFF0000"/>
      <name val="ＭＳ Ｐゴシック"/>
      <family val="3"/>
      <charset val="128"/>
      <scheme val="minor"/>
    </font>
    <font>
      <b/>
      <sz val="10"/>
      <name val="宋体"/>
      <charset val="128"/>
    </font>
  </fonts>
  <fills count="5">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5">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quotePrefix="1" applyNumberFormat="1" applyFont="1" applyAlignment="1">
      <alignment vertical="center" wrapText="1"/>
    </xf>
    <xf numFmtId="49" fontId="27" fillId="0" borderId="0" xfId="0" applyNumberFormat="1" applyFont="1">
      <alignment vertical="center"/>
    </xf>
    <xf numFmtId="49" fontId="27" fillId="0" borderId="0" xfId="0" applyNumberFormat="1" applyFont="1" applyAlignment="1">
      <alignment vertical="center" wrapText="1"/>
    </xf>
    <xf numFmtId="49" fontId="28" fillId="0" borderId="0" xfId="0" applyNumberFormat="1" applyFont="1" applyAlignment="1">
      <alignment vertical="center" wrapText="1"/>
    </xf>
    <xf numFmtId="0" fontId="29" fillId="0" borderId="0" xfId="0" applyFont="1" applyFill="1" applyAlignment="1">
      <alignment vertical="center" wrapText="1"/>
    </xf>
    <xf numFmtId="0" fontId="21" fillId="0" borderId="0" xfId="0" applyFont="1" applyFill="1" applyAlignment="1">
      <alignment wrapText="1"/>
    </xf>
    <xf numFmtId="49" fontId="32" fillId="0" borderId="0" xfId="0" applyNumberFormat="1" applyFont="1">
      <alignment vertical="center"/>
    </xf>
    <xf numFmtId="49" fontId="32" fillId="2" borderId="0" xfId="0" applyNumberFormat="1" applyFont="1" applyFill="1">
      <alignment vertical="center"/>
    </xf>
    <xf numFmtId="49" fontId="32" fillId="0" borderId="0" xfId="0" applyNumberFormat="1" applyFont="1" applyAlignment="1">
      <alignment vertical="center" wrapText="1"/>
    </xf>
    <xf numFmtId="49" fontId="0" fillId="0" borderId="0" xfId="0" applyNumberFormat="1">
      <alignment vertical="center"/>
    </xf>
    <xf numFmtId="49" fontId="2" fillId="0" borderId="0" xfId="0" applyNumberFormat="1" applyFont="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
  <sheetViews>
    <sheetView workbookViewId="0">
      <pane xSplit="1" ySplit="1" topLeftCell="L2" activePane="bottomRight" state="frozen"/>
      <selection pane="topRight"/>
      <selection pane="bottomLeft"/>
      <selection pane="bottomRight" activeCell="L21" sqref="L21"/>
    </sheetView>
  </sheetViews>
  <sheetFormatPr defaultColWidth="9" defaultRowHeight="12"/>
  <cols>
    <col min="1" max="1" width="16.5" style="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1501</v>
      </c>
      <c r="K1" s="1" t="s">
        <v>1423</v>
      </c>
      <c r="L1" s="1" t="s">
        <v>1498</v>
      </c>
      <c r="M1" s="1" t="s">
        <v>1503</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21</v>
      </c>
      <c r="B2" s="1" t="s">
        <v>22</v>
      </c>
      <c r="E2" s="1" t="s">
        <v>23</v>
      </c>
      <c r="F2" s="1" t="s">
        <v>24</v>
      </c>
      <c r="G2" s="1" t="s">
        <v>25</v>
      </c>
      <c r="H2" s="1" t="s">
        <v>26</v>
      </c>
      <c r="I2" s="1" t="s">
        <v>27</v>
      </c>
      <c r="N2" s="1" t="s">
        <v>28</v>
      </c>
      <c r="P2" s="1" t="s">
        <v>29</v>
      </c>
      <c r="Q2" s="5"/>
      <c r="R2" s="1" t="s">
        <v>30</v>
      </c>
      <c r="S2" s="5"/>
      <c r="X2" s="6"/>
      <c r="Y2" s="6"/>
      <c r="Z2" s="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'01-yurina-o-n-1': {megami: 'yurina', name: '斬', nameEn: 'Slash', ruby: 'ざん', baseType: 'normal', types: ['attack'], range: '3-4', damage: '3/1', text: '', textEn: ''}</v>
      </c>
    </row>
    <row r="3" spans="1:28" ht="24">
      <c r="A3" s="1" t="s">
        <v>31</v>
      </c>
      <c r="B3" s="1" t="s">
        <v>22</v>
      </c>
      <c r="C3" s="1" t="s">
        <v>32</v>
      </c>
      <c r="D3" s="1" t="s">
        <v>21</v>
      </c>
      <c r="E3" s="1" t="s">
        <v>33</v>
      </c>
      <c r="F3" s="1" t="s">
        <v>34</v>
      </c>
      <c r="G3" s="1" t="s">
        <v>33</v>
      </c>
      <c r="H3" s="1" t="s">
        <v>35</v>
      </c>
      <c r="I3" s="1" t="s">
        <v>27</v>
      </c>
      <c r="N3" s="1" t="s">
        <v>28</v>
      </c>
      <c r="P3" s="1" t="s">
        <v>36</v>
      </c>
      <c r="Q3" s="5"/>
      <c r="R3" s="1" t="s">
        <v>37</v>
      </c>
      <c r="S3" s="5"/>
      <c r="X3" s="6" t="s">
        <v>38</v>
      </c>
      <c r="Y3" s="6" t="s">
        <v>39</v>
      </c>
      <c r="Z3" s="6" t="s">
        <v>40</v>
      </c>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spans="1:28">
      <c r="A4" s="1" t="s">
        <v>41</v>
      </c>
      <c r="B4" s="1" t="s">
        <v>22</v>
      </c>
      <c r="E4" s="1" t="s">
        <v>42</v>
      </c>
      <c r="F4" s="1" t="s">
        <v>43</v>
      </c>
      <c r="G4" s="1" t="s">
        <v>44</v>
      </c>
      <c r="H4" s="1" t="s">
        <v>45</v>
      </c>
      <c r="I4" s="1" t="s">
        <v>27</v>
      </c>
      <c r="J4" s="50"/>
      <c r="K4" s="50"/>
      <c r="L4" s="50"/>
      <c r="M4" s="50"/>
      <c r="N4" s="1" t="s">
        <v>28</v>
      </c>
      <c r="P4" s="1" t="s">
        <v>46</v>
      </c>
      <c r="Q4" s="5"/>
      <c r="R4" s="1" t="s">
        <v>47</v>
      </c>
      <c r="S4" s="5"/>
      <c r="X4" s="6" t="s">
        <v>48</v>
      </c>
      <c r="Y4" s="6" t="s">
        <v>49</v>
      </c>
      <c r="Z4" s="6" t="s">
        <v>50</v>
      </c>
      <c r="AA4" s="5"/>
      <c r="AB4" s="7" t="str">
        <f>", '"&amp;A4&amp;"': {megami: '"&amp;B4&amp;"'"&amp;IF(C4&lt;&gt;"",", anotherID: '"&amp;C4&amp;"', replace: '"&amp;D4&amp;"'","")&amp;", name: '"&amp;SUBSTITUTE(E4,"'","\'")&amp;"', nameEn: '"&amp;SUBSTITUTE(H4,"'","\'")&amp;"', ruby: '"&amp;F4&amp;"', baseType: '"&amp;VLOOKUP(I4,マスタ!$A$1:$B$99,2,FALSE)&amp;"'" &amp; IF(J4 = "○", ", extra: true", "")  &amp; IF(K4 &lt;&gt; "", ", extraFrom: '" &amp; K4 &amp; "'", "")  &amp; IF(L4 &lt;&gt; "", ", exchanbaleTo: '" &amp; L4 &amp; "'", "")&amp; IF(M4 = "○", ", poison: true'", "")&amp; ", types: ['"&amp;VLOOKUP(N4,マスタ!$D$1:$E$99,2,FALSE)&amp;"'"&amp;IF(O4&lt;&gt;"",", '"&amp;VLOOKUP(O4,マスタ!$D$1:$E$99,2,FALSE)&amp;"'","")&amp;"]"&amp;IF(P4&lt;&gt;"",", range: '"&amp;P4&amp;"'","")&amp;IF(R4&lt;&gt;"",", damage: '"&amp;R4&amp;"'","")&amp;IF(T4&lt;&gt;"",", capacity: '"&amp;T4&amp;"'","")&amp;IF(U4&lt;&gt;"",", cost: '"&amp;U4&amp;"'","")&amp;", text: '"&amp;SUBSTITUTE(X4,CHAR(10),"\n")&amp;"', textEn: '"&amp;SUBSTITUTE(SUBSTITUTE(Z4,CHAR(10),"\n"),"'","\'")&amp;"'"&amp;IF(V4="○",", sealable: true","")&amp;IF(W4="○",",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spans="1:28" ht="24">
      <c r="A5" s="1" t="s">
        <v>51</v>
      </c>
      <c r="B5" s="1" t="s">
        <v>22</v>
      </c>
      <c r="E5" s="1" t="s">
        <v>52</v>
      </c>
      <c r="F5" s="1" t="s">
        <v>53</v>
      </c>
      <c r="G5" s="1" t="s">
        <v>54</v>
      </c>
      <c r="H5" s="1" t="s">
        <v>55</v>
      </c>
      <c r="I5" s="1" t="s">
        <v>27</v>
      </c>
      <c r="N5" s="1" t="s">
        <v>28</v>
      </c>
      <c r="P5" s="1" t="s">
        <v>56</v>
      </c>
      <c r="Q5" s="5"/>
      <c r="R5" s="1" t="s">
        <v>37</v>
      </c>
      <c r="S5" s="5"/>
      <c r="X5" s="6" t="s">
        <v>57</v>
      </c>
      <c r="Y5" s="6" t="s">
        <v>58</v>
      </c>
      <c r="Z5" s="6" t="s">
        <v>59</v>
      </c>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spans="1:28">
      <c r="A6" s="1" t="s">
        <v>60</v>
      </c>
      <c r="B6" s="1" t="s">
        <v>22</v>
      </c>
      <c r="E6" s="1" t="s">
        <v>61</v>
      </c>
      <c r="F6" s="1" t="s">
        <v>62</v>
      </c>
      <c r="G6" s="1" t="s">
        <v>63</v>
      </c>
      <c r="H6" s="1" t="s">
        <v>64</v>
      </c>
      <c r="I6" s="1" t="s">
        <v>27</v>
      </c>
      <c r="N6" s="1" t="s">
        <v>28</v>
      </c>
      <c r="O6" s="1" t="s">
        <v>65</v>
      </c>
      <c r="P6" s="1" t="s">
        <v>66</v>
      </c>
      <c r="Q6" s="5"/>
      <c r="R6" s="1" t="s">
        <v>67</v>
      </c>
      <c r="S6" s="5"/>
      <c r="X6" s="44" t="s">
        <v>68</v>
      </c>
      <c r="Y6" s="6" t="s">
        <v>69</v>
      </c>
      <c r="Z6" s="44" t="s">
        <v>70</v>
      </c>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spans="1:28" ht="60">
      <c r="A7" s="1" t="s">
        <v>71</v>
      </c>
      <c r="B7" s="1" t="s">
        <v>22</v>
      </c>
      <c r="E7" s="1" t="s">
        <v>72</v>
      </c>
      <c r="F7" s="1" t="s">
        <v>73</v>
      </c>
      <c r="G7" s="1" t="s">
        <v>74</v>
      </c>
      <c r="H7" s="1" t="s">
        <v>75</v>
      </c>
      <c r="I7" s="1" t="s">
        <v>27</v>
      </c>
      <c r="N7" s="1" t="s">
        <v>76</v>
      </c>
      <c r="Q7" s="5"/>
      <c r="S7" s="5"/>
      <c r="X7" s="6" t="s">
        <v>77</v>
      </c>
      <c r="Y7" s="6" t="s">
        <v>78</v>
      </c>
      <c r="Z7" s="6" t="s">
        <v>79</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spans="1:28" ht="24">
      <c r="A8" s="1" t="s">
        <v>80</v>
      </c>
      <c r="B8" s="1" t="s">
        <v>22</v>
      </c>
      <c r="E8" s="1" t="s">
        <v>81</v>
      </c>
      <c r="F8" s="1" t="s">
        <v>82</v>
      </c>
      <c r="G8" s="1" t="s">
        <v>83</v>
      </c>
      <c r="H8" s="1" t="s">
        <v>84</v>
      </c>
      <c r="I8" s="1" t="s">
        <v>27</v>
      </c>
      <c r="N8" s="1" t="s">
        <v>85</v>
      </c>
      <c r="Q8" s="5"/>
      <c r="S8" s="5"/>
      <c r="T8" s="1" t="s">
        <v>36</v>
      </c>
      <c r="X8" s="6" t="s">
        <v>86</v>
      </c>
      <c r="Y8" s="6" t="s">
        <v>87</v>
      </c>
      <c r="Z8" s="6" t="s">
        <v>88</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'01-yurina-o-n-6': {megami: 'yurina', name: '圧気', nameEn: 'Overawe', ruby: 'あっき', baseType: 'normal', types: ['enhance'], capacity: '2', text: '隙\n【破棄時】攻撃『適正距離1-4、3/-』を行う。', textEn: 'Unguarded\nDisenchant: You attack with "Range: 1-4, Damage: 3/-".'}</v>
      </c>
    </row>
    <row r="9" spans="1:28" ht="24">
      <c r="A9" s="1" t="s">
        <v>89</v>
      </c>
      <c r="B9" s="1" t="s">
        <v>22</v>
      </c>
      <c r="C9" s="1" t="s">
        <v>32</v>
      </c>
      <c r="D9" s="1" t="s">
        <v>80</v>
      </c>
      <c r="E9" s="1" t="s">
        <v>90</v>
      </c>
      <c r="F9" s="1" t="s">
        <v>91</v>
      </c>
      <c r="G9" s="1" t="s">
        <v>92</v>
      </c>
      <c r="H9" s="1" t="s">
        <v>93</v>
      </c>
      <c r="I9" s="1" t="s">
        <v>27</v>
      </c>
      <c r="N9" s="1" t="s">
        <v>85</v>
      </c>
      <c r="O9" s="1" t="s">
        <v>94</v>
      </c>
      <c r="Q9" s="5"/>
      <c r="S9" s="5"/>
      <c r="T9" s="1" t="s">
        <v>95</v>
      </c>
      <c r="X9" s="6" t="s">
        <v>96</v>
      </c>
      <c r="Y9" s="6" t="s">
        <v>97</v>
      </c>
      <c r="Z9" s="6" t="s">
        <v>98</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spans="1:28" ht="24">
      <c r="A10" s="1" t="s">
        <v>99</v>
      </c>
      <c r="B10" s="1" t="s">
        <v>22</v>
      </c>
      <c r="E10" s="1" t="s">
        <v>100</v>
      </c>
      <c r="F10" s="1" t="s">
        <v>101</v>
      </c>
      <c r="G10" s="1" t="s">
        <v>102</v>
      </c>
      <c r="H10" s="1" t="s">
        <v>103</v>
      </c>
      <c r="I10" s="1" t="s">
        <v>27</v>
      </c>
      <c r="N10" s="1" t="s">
        <v>85</v>
      </c>
      <c r="O10" s="1" t="s">
        <v>65</v>
      </c>
      <c r="Q10" s="5"/>
      <c r="S10" s="5"/>
      <c r="T10" s="1" t="s">
        <v>104</v>
      </c>
      <c r="X10" s="6" t="s">
        <v>105</v>
      </c>
      <c r="Y10" s="6" t="s">
        <v>106</v>
      </c>
      <c r="Z10" s="6" t="s">
        <v>107</v>
      </c>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8">
      <c r="A11" s="1" t="s">
        <v>108</v>
      </c>
      <c r="B11" s="1" t="s">
        <v>22</v>
      </c>
      <c r="E11" s="1" t="s">
        <v>109</v>
      </c>
      <c r="F11" s="1" t="s">
        <v>110</v>
      </c>
      <c r="G11" s="1" t="s">
        <v>109</v>
      </c>
      <c r="H11" s="1" t="s">
        <v>111</v>
      </c>
      <c r="I11" s="1" t="s">
        <v>112</v>
      </c>
      <c r="N11" s="1" t="s">
        <v>28</v>
      </c>
      <c r="P11" s="1" t="s">
        <v>29</v>
      </c>
      <c r="Q11" s="5"/>
      <c r="R11" s="1" t="s">
        <v>113</v>
      </c>
      <c r="S11" s="5"/>
      <c r="U11" s="1" t="s">
        <v>114</v>
      </c>
      <c r="X11" s="6"/>
      <c r="Y11" s="6"/>
      <c r="Z11" s="6"/>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'01-yurina-o-s-1': {megami: 'yurina', name: '月影落', nameEn: 'Tsukikage Crush', ruby: 'つきかげおとし', baseType: 'special', types: ['attack'], range: '3-4', damage: '4/4', cost: '7', text: '', textEn: ''}</v>
      </c>
    </row>
    <row r="12" spans="1:28">
      <c r="A12" s="1" t="s">
        <v>115</v>
      </c>
      <c r="B12" s="1" t="s">
        <v>22</v>
      </c>
      <c r="E12" s="1" t="s">
        <v>116</v>
      </c>
      <c r="F12" s="1" t="s">
        <v>117</v>
      </c>
      <c r="G12" s="1" t="s">
        <v>118</v>
      </c>
      <c r="H12" s="1" t="s">
        <v>119</v>
      </c>
      <c r="I12" s="1" t="s">
        <v>112</v>
      </c>
      <c r="N12" s="1" t="s">
        <v>28</v>
      </c>
      <c r="O12" s="1" t="s">
        <v>94</v>
      </c>
      <c r="P12" s="1" t="s">
        <v>120</v>
      </c>
      <c r="Q12" s="5"/>
      <c r="R12" s="1" t="s">
        <v>121</v>
      </c>
      <c r="S12" s="5"/>
      <c r="U12" s="1" t="s">
        <v>46</v>
      </c>
      <c r="X12" s="6" t="s">
        <v>122</v>
      </c>
      <c r="Y12" s="6" t="s">
        <v>123</v>
      </c>
      <c r="Z12" s="6" t="s">
        <v>124</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spans="1:28">
      <c r="A13" s="1" t="s">
        <v>125</v>
      </c>
      <c r="B13" s="1" t="s">
        <v>22</v>
      </c>
      <c r="C13" s="1" t="s">
        <v>32</v>
      </c>
      <c r="D13" s="1" t="s">
        <v>115</v>
      </c>
      <c r="E13" s="1" t="s">
        <v>126</v>
      </c>
      <c r="F13" s="1" t="s">
        <v>127</v>
      </c>
      <c r="G13" s="1" t="s">
        <v>128</v>
      </c>
      <c r="H13" s="1" t="s">
        <v>129</v>
      </c>
      <c r="I13" s="1" t="s">
        <v>112</v>
      </c>
      <c r="N13" s="1" t="s">
        <v>28</v>
      </c>
      <c r="O13" s="1" t="s">
        <v>94</v>
      </c>
      <c r="P13" s="1" t="s">
        <v>120</v>
      </c>
      <c r="Q13" s="5"/>
      <c r="R13" s="1" t="s">
        <v>130</v>
      </c>
      <c r="S13" s="5"/>
      <c r="U13" s="1" t="s">
        <v>131</v>
      </c>
      <c r="X13" s="6" t="s">
        <v>132</v>
      </c>
      <c r="Y13" s="6" t="s">
        <v>133</v>
      </c>
      <c r="Z13" s="6" t="s">
        <v>134</v>
      </c>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spans="1:28" ht="48">
      <c r="A14" s="1" t="s">
        <v>135</v>
      </c>
      <c r="B14" s="1" t="s">
        <v>22</v>
      </c>
      <c r="E14" s="1" t="s">
        <v>136</v>
      </c>
      <c r="F14" s="1" t="s">
        <v>137</v>
      </c>
      <c r="G14" s="1" t="s">
        <v>136</v>
      </c>
      <c r="H14" s="1" t="s">
        <v>138</v>
      </c>
      <c r="I14" s="1" t="s">
        <v>112</v>
      </c>
      <c r="N14" s="1" t="s">
        <v>76</v>
      </c>
      <c r="Q14" s="5"/>
      <c r="S14" s="5"/>
      <c r="U14" s="1" t="s">
        <v>36</v>
      </c>
      <c r="X14" s="6" t="s">
        <v>139</v>
      </c>
      <c r="Y14" s="6" t="s">
        <v>140</v>
      </c>
      <c r="Z14" s="6" t="s">
        <v>141</v>
      </c>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spans="1:28">
      <c r="A15" s="1" t="s">
        <v>142</v>
      </c>
      <c r="B15" s="1" t="s">
        <v>22</v>
      </c>
      <c r="E15" s="1" t="s">
        <v>143</v>
      </c>
      <c r="F15" s="1" t="s">
        <v>144</v>
      </c>
      <c r="G15" s="1" t="s">
        <v>145</v>
      </c>
      <c r="H15" s="1" t="s">
        <v>146</v>
      </c>
      <c r="I15" s="1" t="s">
        <v>112</v>
      </c>
      <c r="N15" s="1" t="s">
        <v>28</v>
      </c>
      <c r="O15" s="1" t="s">
        <v>65</v>
      </c>
      <c r="P15" s="1" t="s">
        <v>147</v>
      </c>
      <c r="Q15" s="5"/>
      <c r="R15" s="1" t="s">
        <v>148</v>
      </c>
      <c r="S15" s="5"/>
      <c r="U15" s="1" t="s">
        <v>131</v>
      </c>
      <c r="X15" s="6" t="s">
        <v>149</v>
      </c>
      <c r="Y15" s="6" t="s">
        <v>150</v>
      </c>
      <c r="Z15" s="6" t="s">
        <v>151</v>
      </c>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spans="1:28" ht="24">
      <c r="A16" s="1" t="s">
        <v>152</v>
      </c>
      <c r="B16" s="1" t="s">
        <v>153</v>
      </c>
      <c r="E16" s="1" t="s">
        <v>154</v>
      </c>
      <c r="F16" s="1" t="s">
        <v>155</v>
      </c>
      <c r="G16" s="1" t="s">
        <v>156</v>
      </c>
      <c r="H16" s="1" t="s">
        <v>157</v>
      </c>
      <c r="I16" s="1" t="s">
        <v>27</v>
      </c>
      <c r="N16" s="1" t="s">
        <v>28</v>
      </c>
      <c r="P16" s="1" t="s">
        <v>158</v>
      </c>
      <c r="Q16" s="5"/>
      <c r="R16" s="1" t="s">
        <v>37</v>
      </c>
      <c r="S16" s="5"/>
      <c r="X16" s="46" t="s">
        <v>1300</v>
      </c>
      <c r="Y16" s="6" t="s">
        <v>159</v>
      </c>
      <c r="Z16" s="6" t="s">
        <v>160</v>
      </c>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8">
      <c r="A17" s="1" t="s">
        <v>161</v>
      </c>
      <c r="B17" s="1" t="s">
        <v>153</v>
      </c>
      <c r="E17" s="1" t="s">
        <v>162</v>
      </c>
      <c r="F17" s="1" t="s">
        <v>163</v>
      </c>
      <c r="G17" s="1" t="s">
        <v>164</v>
      </c>
      <c r="H17" s="1" t="s">
        <v>165</v>
      </c>
      <c r="I17" s="1" t="s">
        <v>27</v>
      </c>
      <c r="N17" s="1" t="s">
        <v>28</v>
      </c>
      <c r="O17" s="1" t="s">
        <v>94</v>
      </c>
      <c r="P17" s="1" t="s">
        <v>158</v>
      </c>
      <c r="Q17" s="5"/>
      <c r="R17" s="1" t="s">
        <v>30</v>
      </c>
      <c r="S17" s="5"/>
      <c r="X17" s="6"/>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'02-saine-o-n-2': {megami: 'saine', name: '薙斬り', nameEn: 'Cut Down', ruby: 'なぎぎり', baseType: 'normal', types: ['attack', 'reaction'], range: '4-5', damage: '3/1', text: '', textEn: ''}</v>
      </c>
    </row>
    <row r="18" spans="1:28" ht="24">
      <c r="A18" s="1" t="s">
        <v>166</v>
      </c>
      <c r="B18" s="1" t="s">
        <v>153</v>
      </c>
      <c r="E18" s="1" t="s">
        <v>167</v>
      </c>
      <c r="F18" s="1" t="s">
        <v>168</v>
      </c>
      <c r="G18" s="1" t="s">
        <v>169</v>
      </c>
      <c r="H18" s="1" t="s">
        <v>170</v>
      </c>
      <c r="I18" s="1" t="s">
        <v>27</v>
      </c>
      <c r="N18" s="1" t="s">
        <v>28</v>
      </c>
      <c r="O18" s="1" t="s">
        <v>94</v>
      </c>
      <c r="P18" s="1" t="s">
        <v>171</v>
      </c>
      <c r="Q18" s="5"/>
      <c r="R18" s="1" t="s">
        <v>172</v>
      </c>
      <c r="S18" s="5"/>
      <c r="X18" s="6" t="s">
        <v>173</v>
      </c>
      <c r="Y18" s="6" t="s">
        <v>174</v>
      </c>
      <c r="Z18" s="6" t="s">
        <v>175</v>
      </c>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spans="1:28" ht="36">
      <c r="A19" s="1" t="s">
        <v>176</v>
      </c>
      <c r="B19" s="1" t="s">
        <v>153</v>
      </c>
      <c r="C19" s="1" t="s">
        <v>32</v>
      </c>
      <c r="D19" s="1" t="s">
        <v>166</v>
      </c>
      <c r="E19" s="1" t="s">
        <v>177</v>
      </c>
      <c r="F19" s="1" t="s">
        <v>178</v>
      </c>
      <c r="G19" s="1" t="s">
        <v>179</v>
      </c>
      <c r="H19" s="1" t="s">
        <v>180</v>
      </c>
      <c r="I19" s="1" t="s">
        <v>27</v>
      </c>
      <c r="N19" s="1" t="s">
        <v>76</v>
      </c>
      <c r="O19" s="1" t="s">
        <v>94</v>
      </c>
      <c r="Q19" s="5"/>
      <c r="S19" s="5"/>
      <c r="X19" s="46" t="s">
        <v>1301</v>
      </c>
      <c r="Y19" s="6" t="s">
        <v>181</v>
      </c>
      <c r="Z19" s="6" t="s">
        <v>182</v>
      </c>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spans="1:28" ht="48">
      <c r="A20" s="1" t="s">
        <v>183</v>
      </c>
      <c r="B20" s="1" t="s">
        <v>153</v>
      </c>
      <c r="E20" s="1" t="s">
        <v>184</v>
      </c>
      <c r="F20" s="1" t="s">
        <v>185</v>
      </c>
      <c r="G20" s="1" t="s">
        <v>186</v>
      </c>
      <c r="H20" s="1" t="s">
        <v>187</v>
      </c>
      <c r="I20" s="1" t="s">
        <v>27</v>
      </c>
      <c r="N20" s="1" t="s">
        <v>76</v>
      </c>
      <c r="Q20" s="5"/>
      <c r="S20" s="5"/>
      <c r="X20" s="6" t="s">
        <v>188</v>
      </c>
      <c r="Y20" s="6" t="s">
        <v>189</v>
      </c>
      <c r="Z20" s="6" t="s">
        <v>190</v>
      </c>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spans="1:28" ht="36">
      <c r="A21" s="1" t="s">
        <v>191</v>
      </c>
      <c r="B21" s="1" t="s">
        <v>153</v>
      </c>
      <c r="E21" s="1" t="s">
        <v>192</v>
      </c>
      <c r="F21" s="1" t="s">
        <v>193</v>
      </c>
      <c r="G21" s="1" t="s">
        <v>194</v>
      </c>
      <c r="H21" s="1" t="s">
        <v>195</v>
      </c>
      <c r="I21" s="1" t="s">
        <v>27</v>
      </c>
      <c r="N21" s="1" t="s">
        <v>85</v>
      </c>
      <c r="Q21" s="5"/>
      <c r="S21" s="5"/>
      <c r="T21" s="1" t="s">
        <v>46</v>
      </c>
      <c r="X21" s="46" t="s">
        <v>1305</v>
      </c>
      <c r="Y21" s="6" t="s">
        <v>196</v>
      </c>
      <c r="Z21" s="6" t="s">
        <v>197</v>
      </c>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spans="1:28" ht="36">
      <c r="A22" s="1" t="s">
        <v>198</v>
      </c>
      <c r="B22" s="1" t="s">
        <v>153</v>
      </c>
      <c r="E22" s="1" t="s">
        <v>199</v>
      </c>
      <c r="F22" s="1" t="s">
        <v>200</v>
      </c>
      <c r="G22" s="1" t="s">
        <v>201</v>
      </c>
      <c r="H22" s="1" t="s">
        <v>202</v>
      </c>
      <c r="I22" s="1" t="s">
        <v>27</v>
      </c>
      <c r="N22" s="1" t="s">
        <v>85</v>
      </c>
      <c r="O22" s="1" t="s">
        <v>94</v>
      </c>
      <c r="Q22" s="5"/>
      <c r="S22" s="5"/>
      <c r="T22" s="1" t="s">
        <v>203</v>
      </c>
      <c r="X22" s="6" t="s">
        <v>1499</v>
      </c>
      <c r="Y22" s="6" t="s">
        <v>204</v>
      </c>
      <c r="Z22" s="6" t="s">
        <v>205</v>
      </c>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spans="1:28" ht="60">
      <c r="A23" s="1" t="s">
        <v>206</v>
      </c>
      <c r="B23" s="1" t="s">
        <v>153</v>
      </c>
      <c r="C23" s="1" t="s">
        <v>32</v>
      </c>
      <c r="D23" s="1" t="s">
        <v>198</v>
      </c>
      <c r="E23" s="1" t="s">
        <v>207</v>
      </c>
      <c r="F23" s="1" t="s">
        <v>208</v>
      </c>
      <c r="G23" s="1" t="s">
        <v>207</v>
      </c>
      <c r="H23" s="1" t="s">
        <v>209</v>
      </c>
      <c r="I23" s="1" t="s">
        <v>27</v>
      </c>
      <c r="N23" s="1" t="s">
        <v>85</v>
      </c>
      <c r="Q23" s="5"/>
      <c r="S23" s="5"/>
      <c r="T23" s="1" t="s">
        <v>104</v>
      </c>
      <c r="X23" s="6" t="s">
        <v>210</v>
      </c>
      <c r="Y23" s="6" t="s">
        <v>211</v>
      </c>
      <c r="Z23" s="6" t="s">
        <v>212</v>
      </c>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spans="1:28" ht="24">
      <c r="A24" s="1" t="s">
        <v>213</v>
      </c>
      <c r="B24" s="1" t="s">
        <v>153</v>
      </c>
      <c r="E24" s="1" t="s">
        <v>214</v>
      </c>
      <c r="F24" s="1" t="s">
        <v>215</v>
      </c>
      <c r="G24" s="1" t="s">
        <v>216</v>
      </c>
      <c r="H24" s="1" t="s">
        <v>217</v>
      </c>
      <c r="I24" s="1" t="s">
        <v>27</v>
      </c>
      <c r="N24" s="1" t="s">
        <v>85</v>
      </c>
      <c r="O24" s="1" t="s">
        <v>65</v>
      </c>
      <c r="Q24" s="5"/>
      <c r="S24" s="5"/>
      <c r="T24" s="1" t="s">
        <v>131</v>
      </c>
      <c r="X24" s="6" t="s">
        <v>218</v>
      </c>
      <c r="Y24" s="6" t="s">
        <v>219</v>
      </c>
      <c r="Z24" s="6" t="s">
        <v>220</v>
      </c>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spans="1:28" ht="60">
      <c r="A25" s="1" t="s">
        <v>221</v>
      </c>
      <c r="B25" s="1" t="s">
        <v>153</v>
      </c>
      <c r="E25" s="1" t="s">
        <v>222</v>
      </c>
      <c r="F25" s="1" t="s">
        <v>223</v>
      </c>
      <c r="G25" s="1" t="s">
        <v>224</v>
      </c>
      <c r="H25" s="1" t="s">
        <v>225</v>
      </c>
      <c r="I25" s="1" t="s">
        <v>112</v>
      </c>
      <c r="N25" s="1" t="s">
        <v>76</v>
      </c>
      <c r="Q25" s="5"/>
      <c r="S25" s="5"/>
      <c r="U25" s="1" t="s">
        <v>226</v>
      </c>
      <c r="X25" s="6" t="s">
        <v>227</v>
      </c>
      <c r="Y25" s="6" t="s">
        <v>228</v>
      </c>
      <c r="Z25" s="6" t="s">
        <v>229</v>
      </c>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spans="1:28" ht="36">
      <c r="A26" s="1" t="s">
        <v>230</v>
      </c>
      <c r="B26" s="1" t="s">
        <v>153</v>
      </c>
      <c r="E26" s="1" t="s">
        <v>231</v>
      </c>
      <c r="F26" s="1" t="s">
        <v>232</v>
      </c>
      <c r="G26" s="1" t="s">
        <v>233</v>
      </c>
      <c r="H26" s="1" t="s">
        <v>234</v>
      </c>
      <c r="I26" s="1" t="s">
        <v>112</v>
      </c>
      <c r="N26" s="1" t="s">
        <v>76</v>
      </c>
      <c r="Q26" s="5"/>
      <c r="S26" s="5"/>
      <c r="U26" s="1" t="s">
        <v>235</v>
      </c>
      <c r="X26" s="6" t="s">
        <v>236</v>
      </c>
      <c r="Y26" s="6" t="s">
        <v>237</v>
      </c>
      <c r="Z26" s="6" t="s">
        <v>238</v>
      </c>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spans="1:28" ht="72">
      <c r="A27" s="1" t="s">
        <v>239</v>
      </c>
      <c r="B27" s="1" t="s">
        <v>153</v>
      </c>
      <c r="C27" s="1" t="s">
        <v>32</v>
      </c>
      <c r="D27" s="1" t="s">
        <v>230</v>
      </c>
      <c r="E27" s="1" t="s">
        <v>240</v>
      </c>
      <c r="F27" s="1" t="s">
        <v>241</v>
      </c>
      <c r="G27" s="1" t="s">
        <v>242</v>
      </c>
      <c r="H27" s="1" t="s">
        <v>243</v>
      </c>
      <c r="I27" s="1" t="s">
        <v>112</v>
      </c>
      <c r="N27" s="1" t="s">
        <v>76</v>
      </c>
      <c r="Q27" s="5"/>
      <c r="S27" s="5"/>
      <c r="U27" s="1" t="s">
        <v>36</v>
      </c>
      <c r="X27" s="6" t="s">
        <v>1500</v>
      </c>
      <c r="Y27" s="6" t="s">
        <v>244</v>
      </c>
      <c r="Z27" s="6" t="s">
        <v>245</v>
      </c>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spans="1:28" ht="36">
      <c r="A28" s="1" t="s">
        <v>246</v>
      </c>
      <c r="B28" s="1" t="s">
        <v>153</v>
      </c>
      <c r="E28" s="1" t="s">
        <v>247</v>
      </c>
      <c r="F28" s="1" t="s">
        <v>248</v>
      </c>
      <c r="G28" s="1" t="s">
        <v>249</v>
      </c>
      <c r="H28" s="1" t="s">
        <v>250</v>
      </c>
      <c r="I28" s="1" t="s">
        <v>112</v>
      </c>
      <c r="N28" s="1" t="s">
        <v>28</v>
      </c>
      <c r="O28" s="1" t="s">
        <v>94</v>
      </c>
      <c r="P28" s="1" t="s">
        <v>120</v>
      </c>
      <c r="Q28" s="5"/>
      <c r="R28" s="1" t="s">
        <v>172</v>
      </c>
      <c r="S28" s="5"/>
      <c r="U28" s="1" t="s">
        <v>36</v>
      </c>
      <c r="X28" s="6" t="s">
        <v>251</v>
      </c>
      <c r="Y28" s="6" t="s">
        <v>252</v>
      </c>
      <c r="Z28" s="6" t="s">
        <v>253</v>
      </c>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spans="1:28">
      <c r="A29" s="1" t="s">
        <v>254</v>
      </c>
      <c r="B29" s="1" t="s">
        <v>153</v>
      </c>
      <c r="E29" s="1" t="s">
        <v>255</v>
      </c>
      <c r="F29" s="1" t="s">
        <v>256</v>
      </c>
      <c r="G29" s="1" t="s">
        <v>257</v>
      </c>
      <c r="H29" s="1" t="s">
        <v>258</v>
      </c>
      <c r="I29" s="1" t="s">
        <v>112</v>
      </c>
      <c r="N29" s="1" t="s">
        <v>28</v>
      </c>
      <c r="O29" s="1" t="s">
        <v>94</v>
      </c>
      <c r="P29" s="1" t="s">
        <v>259</v>
      </c>
      <c r="Q29" s="5"/>
      <c r="R29" s="1" t="s">
        <v>148</v>
      </c>
      <c r="S29" s="5"/>
      <c r="U29" s="1" t="s">
        <v>131</v>
      </c>
      <c r="X29" s="6" t="s">
        <v>260</v>
      </c>
      <c r="Y29" s="6" t="s">
        <v>261</v>
      </c>
      <c r="Z29" s="6" t="s">
        <v>262</v>
      </c>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8">
      <c r="A30" s="1" t="s">
        <v>263</v>
      </c>
      <c r="B30" s="1" t="s">
        <v>264</v>
      </c>
      <c r="E30" s="1" t="s">
        <v>265</v>
      </c>
      <c r="G30" s="1" t="s">
        <v>266</v>
      </c>
      <c r="H30" s="1" t="s">
        <v>267</v>
      </c>
      <c r="I30" s="1" t="s">
        <v>27</v>
      </c>
      <c r="N30" s="1" t="s">
        <v>28</v>
      </c>
      <c r="P30" s="1" t="s">
        <v>268</v>
      </c>
      <c r="Q30" s="5"/>
      <c r="R30" s="1" t="s">
        <v>37</v>
      </c>
      <c r="S30" s="5"/>
      <c r="X30" s="6"/>
      <c r="Y30" s="6"/>
      <c r="Z30" s="6"/>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'03-himika-o-n-1': {megami: 'himika', name: 'シュート', nameEn: 'Shoot', ruby: '', baseType: 'normal', types: ['attack'], range: '4-10', damage: '2/1', text: '', textEn: ''}</v>
      </c>
    </row>
    <row r="31" spans="1:28" ht="12.75">
      <c r="A31" s="1" t="s">
        <v>269</v>
      </c>
      <c r="B31" s="1" t="s">
        <v>264</v>
      </c>
      <c r="E31" s="1" t="s">
        <v>270</v>
      </c>
      <c r="G31" s="1" t="s">
        <v>271</v>
      </c>
      <c r="H31" s="1" t="s">
        <v>272</v>
      </c>
      <c r="I31" s="1" t="s">
        <v>27</v>
      </c>
      <c r="N31" s="1" t="s">
        <v>28</v>
      </c>
      <c r="P31" s="1" t="s">
        <v>273</v>
      </c>
      <c r="Q31" s="5"/>
      <c r="R31" s="1" t="s">
        <v>37</v>
      </c>
      <c r="S31" s="5"/>
      <c r="X31" s="6" t="s">
        <v>274</v>
      </c>
      <c r="Y31" s="6" t="s">
        <v>275</v>
      </c>
      <c r="Z31" s="8" t="s">
        <v>276</v>
      </c>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spans="1:28" ht="12.75">
      <c r="A32" s="1" t="s">
        <v>277</v>
      </c>
      <c r="B32" s="1" t="s">
        <v>264</v>
      </c>
      <c r="C32" s="1" t="s">
        <v>32</v>
      </c>
      <c r="D32" s="1" t="s">
        <v>269</v>
      </c>
      <c r="E32" s="1" t="s">
        <v>278</v>
      </c>
      <c r="F32" s="1" t="s">
        <v>279</v>
      </c>
      <c r="G32" s="1" t="s">
        <v>278</v>
      </c>
      <c r="H32" s="1" t="s">
        <v>280</v>
      </c>
      <c r="I32" s="1" t="s">
        <v>27</v>
      </c>
      <c r="N32" s="1" t="s">
        <v>28</v>
      </c>
      <c r="P32" s="1" t="s">
        <v>281</v>
      </c>
      <c r="Q32" s="5"/>
      <c r="R32" s="1" t="s">
        <v>37</v>
      </c>
      <c r="S32" s="5"/>
      <c r="X32" s="6" t="s">
        <v>282</v>
      </c>
      <c r="Y32" s="6" t="s">
        <v>283</v>
      </c>
      <c r="Z32" s="4" t="s">
        <v>284</v>
      </c>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spans="1:28" ht="12.75">
      <c r="A33" s="1" t="s">
        <v>285</v>
      </c>
      <c r="B33" s="1" t="s">
        <v>264</v>
      </c>
      <c r="E33" s="1" t="s">
        <v>286</v>
      </c>
      <c r="G33" s="1" t="s">
        <v>287</v>
      </c>
      <c r="H33" s="1" t="s">
        <v>288</v>
      </c>
      <c r="I33" s="1" t="s">
        <v>27</v>
      </c>
      <c r="N33" s="1" t="s">
        <v>28</v>
      </c>
      <c r="P33" s="1" t="s">
        <v>289</v>
      </c>
      <c r="Q33" s="5"/>
      <c r="R33" s="1" t="s">
        <v>290</v>
      </c>
      <c r="S33" s="5"/>
      <c r="X33" s="6" t="s">
        <v>291</v>
      </c>
      <c r="Y33" s="6" t="s">
        <v>292</v>
      </c>
      <c r="Z33" s="8" t="s">
        <v>293</v>
      </c>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'03-himika-o-n-3': {megami: 'himika', name: 'マグナムカノン', nameEn: 'Magnum', ruby: '', baseType: 'normal', types: ['attack'], range: '5-8', damage: '3/2', text: '【攻撃後】自ライフ→ダスト：1', textEn: 'After Attack:\nYour Life (1)→ Shadow'}</v>
      </c>
    </row>
    <row r="34" spans="1:28" ht="12.75">
      <c r="A34" s="1" t="s">
        <v>294</v>
      </c>
      <c r="B34" s="1" t="s">
        <v>264</v>
      </c>
      <c r="E34" s="1" t="s">
        <v>295</v>
      </c>
      <c r="G34" s="1" t="s">
        <v>296</v>
      </c>
      <c r="H34" s="1" t="s">
        <v>297</v>
      </c>
      <c r="I34" s="1" t="s">
        <v>27</v>
      </c>
      <c r="N34" s="1" t="s">
        <v>28</v>
      </c>
      <c r="O34" s="1" t="s">
        <v>65</v>
      </c>
      <c r="P34" s="1" t="s">
        <v>298</v>
      </c>
      <c r="Q34" s="5"/>
      <c r="R34" s="1" t="s">
        <v>30</v>
      </c>
      <c r="S34" s="5"/>
      <c r="X34" s="6" t="s">
        <v>299</v>
      </c>
      <c r="Y34" s="6" t="s">
        <v>300</v>
      </c>
      <c r="Z34" s="4" t="s">
        <v>301</v>
      </c>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spans="1:28" ht="24">
      <c r="A35" s="1" t="s">
        <v>302</v>
      </c>
      <c r="B35" s="1" t="s">
        <v>264</v>
      </c>
      <c r="E35" s="1" t="s">
        <v>303</v>
      </c>
      <c r="G35" s="1" t="s">
        <v>304</v>
      </c>
      <c r="H35" s="1" t="s">
        <v>305</v>
      </c>
      <c r="I35" s="1" t="s">
        <v>27</v>
      </c>
      <c r="N35" s="1" t="s">
        <v>76</v>
      </c>
      <c r="Q35" s="5"/>
      <c r="S35" s="5"/>
      <c r="X35" s="6" t="s">
        <v>306</v>
      </c>
      <c r="Y35" s="6" t="s">
        <v>307</v>
      </c>
      <c r="Z35" s="4" t="s">
        <v>308</v>
      </c>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'03-himika-o-n-5': {megami: 'himika', name: 'バックステップ', nameEn: 'Backstep', ruby: '', baseType: 'normal', types: ['action'], text: 'カードを1枚引く。 \nダスト→間合：1', textEn: 'Draw a card.\n\nShadow (1)→ Distance'}</v>
      </c>
    </row>
    <row r="36" spans="1:28" ht="12.75">
      <c r="A36" s="1" t="s">
        <v>309</v>
      </c>
      <c r="B36" s="1" t="s">
        <v>264</v>
      </c>
      <c r="C36" s="1" t="s">
        <v>32</v>
      </c>
      <c r="D36" s="1" t="s">
        <v>302</v>
      </c>
      <c r="E36" s="1" t="s">
        <v>310</v>
      </c>
      <c r="F36" s="1" t="s">
        <v>311</v>
      </c>
      <c r="G36" s="1" t="s">
        <v>312</v>
      </c>
      <c r="H36" s="1" t="s">
        <v>313</v>
      </c>
      <c r="I36" s="1" t="s">
        <v>27</v>
      </c>
      <c r="N36" s="1" t="s">
        <v>76</v>
      </c>
      <c r="Q36" s="5"/>
      <c r="S36" s="5"/>
      <c r="X36" s="6" t="s">
        <v>314</v>
      </c>
      <c r="Y36" s="6" t="s">
        <v>315</v>
      </c>
      <c r="Z36" s="4" t="s">
        <v>316</v>
      </c>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spans="1:28" ht="36">
      <c r="A37" s="1" t="s">
        <v>317</v>
      </c>
      <c r="B37" s="1" t="s">
        <v>264</v>
      </c>
      <c r="E37" s="1" t="s">
        <v>318</v>
      </c>
      <c r="G37" s="1" t="s">
        <v>319</v>
      </c>
      <c r="H37" s="1" t="s">
        <v>320</v>
      </c>
      <c r="I37" s="1" t="s">
        <v>27</v>
      </c>
      <c r="N37" s="1" t="s">
        <v>76</v>
      </c>
      <c r="Q37" s="5"/>
      <c r="S37" s="5"/>
      <c r="X37" s="6" t="s">
        <v>321</v>
      </c>
      <c r="Y37" s="6" t="s">
        <v>322</v>
      </c>
      <c r="Z37" s="4" t="s">
        <v>323</v>
      </c>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spans="1:28" ht="12.75">
      <c r="A38" s="1" t="s">
        <v>324</v>
      </c>
      <c r="B38" s="1" t="s">
        <v>264</v>
      </c>
      <c r="E38" s="1" t="s">
        <v>325</v>
      </c>
      <c r="G38" s="1" t="s">
        <v>326</v>
      </c>
      <c r="H38" s="1" t="s">
        <v>327</v>
      </c>
      <c r="I38" s="1" t="s">
        <v>27</v>
      </c>
      <c r="N38" s="1" t="s">
        <v>85</v>
      </c>
      <c r="Q38" s="5"/>
      <c r="S38" s="5"/>
      <c r="T38" s="1" t="s">
        <v>46</v>
      </c>
      <c r="X38" s="6" t="s">
        <v>328</v>
      </c>
      <c r="Y38" s="6" t="s">
        <v>329</v>
      </c>
      <c r="Z38" s="8" t="s">
        <v>330</v>
      </c>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spans="1:28" ht="12.75">
      <c r="A39" s="1" t="s">
        <v>331</v>
      </c>
      <c r="B39" s="1" t="s">
        <v>264</v>
      </c>
      <c r="E39" s="1" t="s">
        <v>332</v>
      </c>
      <c r="G39" s="1" t="s">
        <v>333</v>
      </c>
      <c r="H39" s="1" t="s">
        <v>334</v>
      </c>
      <c r="I39" s="1" t="s">
        <v>112</v>
      </c>
      <c r="N39" s="1" t="s">
        <v>28</v>
      </c>
      <c r="P39" s="1" t="s">
        <v>335</v>
      </c>
      <c r="Q39" s="5"/>
      <c r="R39" s="1" t="s">
        <v>30</v>
      </c>
      <c r="S39" s="5"/>
      <c r="U39" s="1" t="s">
        <v>336</v>
      </c>
      <c r="X39" s="6"/>
      <c r="Y39" s="6"/>
      <c r="Z39" s="9"/>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'03-himika-o-s-1': {megami: 'himika', name: 'レッドバレット', nameEn: 'Red Bullet', ruby: '', baseType: 'special', types: ['attack'], range: '5-10', damage: '3/1', cost: '0', text: '', textEn: ''}</v>
      </c>
    </row>
    <row r="40" spans="1:28" ht="24">
      <c r="A40" s="1" t="s">
        <v>337</v>
      </c>
      <c r="B40" s="1" t="s">
        <v>264</v>
      </c>
      <c r="E40" s="1" t="s">
        <v>338</v>
      </c>
      <c r="G40" s="1" t="s">
        <v>339</v>
      </c>
      <c r="H40" s="1" t="s">
        <v>340</v>
      </c>
      <c r="I40" s="1" t="s">
        <v>112</v>
      </c>
      <c r="N40" s="1" t="s">
        <v>28</v>
      </c>
      <c r="P40" s="1" t="s">
        <v>341</v>
      </c>
      <c r="Q40" s="5"/>
      <c r="R40" s="1" t="s">
        <v>47</v>
      </c>
      <c r="S40" s="5"/>
      <c r="U40" s="1" t="s">
        <v>131</v>
      </c>
      <c r="X40" s="6" t="s">
        <v>342</v>
      </c>
      <c r="Y40" s="6" t="s">
        <v>343</v>
      </c>
      <c r="Z40" s="8" t="s">
        <v>344</v>
      </c>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spans="1:28" ht="60">
      <c r="A41" s="1" t="s">
        <v>345</v>
      </c>
      <c r="B41" s="1" t="s">
        <v>264</v>
      </c>
      <c r="C41" s="1" t="s">
        <v>32</v>
      </c>
      <c r="D41" s="1" t="s">
        <v>337</v>
      </c>
      <c r="E41" s="1" t="s">
        <v>346</v>
      </c>
      <c r="F41" s="1" t="s">
        <v>347</v>
      </c>
      <c r="G41" s="1" t="s">
        <v>348</v>
      </c>
      <c r="H41" s="1" t="s">
        <v>349</v>
      </c>
      <c r="I41" s="1" t="s">
        <v>112</v>
      </c>
      <c r="N41" s="1" t="s">
        <v>28</v>
      </c>
      <c r="O41" s="1" t="s">
        <v>65</v>
      </c>
      <c r="P41" s="1" t="s">
        <v>350</v>
      </c>
      <c r="Q41" s="5"/>
      <c r="R41" s="1" t="s">
        <v>351</v>
      </c>
      <c r="S41" s="5"/>
      <c r="U41" s="1" t="s">
        <v>114</v>
      </c>
      <c r="X41" s="6" t="s">
        <v>352</v>
      </c>
      <c r="Y41" s="6" t="s">
        <v>353</v>
      </c>
      <c r="Z41" s="10" t="s">
        <v>354</v>
      </c>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spans="1:28" ht="13.5">
      <c r="A42" s="1" t="s">
        <v>355</v>
      </c>
      <c r="B42" s="1" t="s">
        <v>264</v>
      </c>
      <c r="E42" s="1" t="s">
        <v>356</v>
      </c>
      <c r="G42" s="3" t="s">
        <v>357</v>
      </c>
      <c r="H42" s="4" t="s">
        <v>358</v>
      </c>
      <c r="I42" s="1" t="s">
        <v>112</v>
      </c>
      <c r="N42" s="1" t="s">
        <v>76</v>
      </c>
      <c r="Q42" s="5"/>
      <c r="S42" s="5"/>
      <c r="U42" s="1" t="s">
        <v>46</v>
      </c>
      <c r="X42" s="6" t="s">
        <v>359</v>
      </c>
      <c r="Y42" s="6" t="s">
        <v>360</v>
      </c>
      <c r="Z42" s="4" t="s">
        <v>361</v>
      </c>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spans="1:28" ht="60.75">
      <c r="A43" s="1" t="s">
        <v>362</v>
      </c>
      <c r="B43" s="1" t="s">
        <v>264</v>
      </c>
      <c r="E43" s="1" t="s">
        <v>363</v>
      </c>
      <c r="G43" s="3" t="s">
        <v>364</v>
      </c>
      <c r="H43" s="4" t="s">
        <v>365</v>
      </c>
      <c r="I43" s="1" t="s">
        <v>112</v>
      </c>
      <c r="N43" s="1" t="s">
        <v>76</v>
      </c>
      <c r="Q43" s="5"/>
      <c r="S43" s="5"/>
      <c r="U43" s="1" t="s">
        <v>36</v>
      </c>
      <c r="X43" s="46" t="s">
        <v>1302</v>
      </c>
      <c r="Y43" s="6" t="s">
        <v>366</v>
      </c>
      <c r="Z43" s="11" t="s">
        <v>367</v>
      </c>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spans="1:28" ht="12.75">
      <c r="A44" s="1" t="s">
        <v>368</v>
      </c>
      <c r="B44" s="1" t="s">
        <v>369</v>
      </c>
      <c r="E44" s="1" t="s">
        <v>370</v>
      </c>
      <c r="F44" s="1" t="s">
        <v>371</v>
      </c>
      <c r="G44" s="1" t="s">
        <v>372</v>
      </c>
      <c r="H44" s="1" t="s">
        <v>373</v>
      </c>
      <c r="I44" s="1" t="s">
        <v>27</v>
      </c>
      <c r="N44" s="1" t="s">
        <v>28</v>
      </c>
      <c r="P44" s="1">
        <v>4</v>
      </c>
      <c r="Q44" s="5"/>
      <c r="R44" s="1" t="s">
        <v>374</v>
      </c>
      <c r="S44" s="5"/>
      <c r="X44" s="1" t="s">
        <v>375</v>
      </c>
      <c r="Y44" s="1" t="s">
        <v>376</v>
      </c>
      <c r="Z44" s="12" t="s">
        <v>377</v>
      </c>
      <c r="AA44" s="5"/>
      <c r="AB44" s="7" t="str">
        <f>", '"&amp;A44&amp;"': {megami: '"&amp;B44&amp;"'"&amp;IF(C44&lt;&gt;"",", anotherID: '"&amp;C44&amp;"', replace: '"&amp;D44&amp;"'","")&amp;", name: '"&amp;SUBSTITUTE(E44,"'","\'")&amp;"', nameEn: '"&amp;SUBSTITUTE(H44,"'","\'")&amp;"', ruby: '"&amp;F44&amp;"', baseType: '"&amp;VLOOKUP(I44,マスタ!$A$1:$B$99,2,FALSE)&amp;"'" &amp; IF(J44 = "○", ", extra: true", "")  &amp; IF(K44 &lt;&gt; "", ", extraFrom: '" &amp; K44 &amp; "'", "")  &amp; IF(L44 &lt;&gt; "", ", exchanbaleTo: '" &amp; L44 &amp; "'", "")&amp; IF(M44 = "○", ", poison: true'", "")&amp; ", types: ['"&amp;VLOOKUP(N44,マスタ!$D$1:$E$99,2,FALSE)&amp;"'"&amp;IF(O44&lt;&gt;"",", '"&amp;VLOOKUP(O44,マスタ!$D$1:$E$99,2,FALSE)&amp;"'","")&amp;"]"&amp;IF(P44&lt;&gt;"",", range: '"&amp;P44&amp;"'","")&amp;IF(R44&lt;&gt;"",", damage: '"&amp;R44&amp;"'","")&amp;IF(T44&lt;&gt;"",", capacity: '"&amp;T44&amp;"'","")&amp;IF(U44&lt;&gt;"",", cost: '"&amp;U44&amp;"'","")&amp;", text: '"&amp;SUBSTITUTE(X44,CHAR(10),"\n")&amp;"', textEn: '"&amp;SUBSTITUTE(SUBSTITUTE(Z44,CHAR(10),"\n"),"'","\'")&amp;"'"&amp;IF(V44="○",", sealable: true","")&amp;IF(W44="○",",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spans="1:28" ht="72">
      <c r="A45" s="1" t="s">
        <v>378</v>
      </c>
      <c r="B45" s="1" t="s">
        <v>369</v>
      </c>
      <c r="C45" s="1" t="s">
        <v>32</v>
      </c>
      <c r="D45" s="1" t="s">
        <v>368</v>
      </c>
      <c r="E45" s="1" t="s">
        <v>379</v>
      </c>
      <c r="F45" s="1" t="s">
        <v>380</v>
      </c>
      <c r="G45" s="1" t="s">
        <v>381</v>
      </c>
      <c r="H45" s="1" t="s">
        <v>382</v>
      </c>
      <c r="I45" s="1" t="s">
        <v>27</v>
      </c>
      <c r="N45" s="1" t="s">
        <v>28</v>
      </c>
      <c r="P45" s="1" t="s">
        <v>131</v>
      </c>
      <c r="Q45" s="5"/>
      <c r="R45" s="1" t="s">
        <v>374</v>
      </c>
      <c r="S45" s="5"/>
      <c r="X45" s="6" t="s">
        <v>383</v>
      </c>
      <c r="Y45" s="6" t="s">
        <v>384</v>
      </c>
      <c r="Z45" s="10" t="s">
        <v>385</v>
      </c>
      <c r="AA45" s="5"/>
      <c r="AB45" s="7" t="str">
        <f>", '"&amp;A45&amp;"': {megami: '"&amp;B45&amp;"'"&amp;IF(C45&lt;&gt;"",", anotherID: '"&amp;C45&amp;"', replace: '"&amp;D45&amp;"'","")&amp;", name: '"&amp;SUBSTITUTE(E45,"'","\'")&amp;"', nameEn: '"&amp;SUBSTITUTE(H45,"'","\'")&amp;"', ruby: '"&amp;F45&amp;"', baseType: '"&amp;VLOOKUP(I45,マスタ!$A$1:$B$99,2,FALSE)&amp;"'" &amp; IF(J45 = "○", ", extra: true", "")  &amp; IF(K45 &lt;&gt; "", ", extraFrom: '" &amp; K45 &amp; "'", "")  &amp; IF(L45 &lt;&gt; "", ", exchanbaleTo: '" &amp; L45 &amp; "'", "")&amp; IF(M45 = "○", ", poison: true'", "")&amp; ", types: ['"&amp;VLOOKUP(N45,マスタ!$D$1:$E$99,2,FALSE)&amp;"'"&amp;IF(O45&lt;&gt;"",", '"&amp;VLOOKUP(O45,マスタ!$D$1:$E$99,2,FALSE)&amp;"'","")&amp;"]"&amp;IF(P45&lt;&gt;"",", range: '"&amp;P45&amp;"'","")&amp;IF(R45&lt;&gt;"",", damage: '"&amp;R45&amp;"'","")&amp;IF(T45&lt;&gt;"",", capacity: '"&amp;T45&amp;"'","")&amp;IF(U45&lt;&gt;"",", cost: '"&amp;U45&amp;"'","")&amp;", text: '"&amp;SUBSTITUTE(X45,CHAR(10),"\n")&amp;"', textEn: '"&amp;SUBSTITUTE(SUBSTITUTE(Z45,CHAR(10),"\n"),"'","\'")&amp;"'"&amp;IF(V45="○",", sealable: true","")&amp;IF(W45="○",",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spans="1:28" ht="13.5">
      <c r="A46" s="1" t="s">
        <v>386</v>
      </c>
      <c r="B46" s="1" t="s">
        <v>369</v>
      </c>
      <c r="E46" s="1" t="s">
        <v>387</v>
      </c>
      <c r="F46" s="1" t="s">
        <v>388</v>
      </c>
      <c r="G46" s="3" t="s">
        <v>389</v>
      </c>
      <c r="H46" s="4" t="s">
        <v>390</v>
      </c>
      <c r="I46" s="1" t="s">
        <v>27</v>
      </c>
      <c r="N46" s="1" t="s">
        <v>28</v>
      </c>
      <c r="O46" s="1" t="s">
        <v>94</v>
      </c>
      <c r="P46" s="1" t="s">
        <v>66</v>
      </c>
      <c r="Q46" s="5"/>
      <c r="R46" s="1" t="s">
        <v>37</v>
      </c>
      <c r="S46" s="5"/>
      <c r="X46" s="1" t="s">
        <v>391</v>
      </c>
      <c r="Y46" s="1" t="s">
        <v>392</v>
      </c>
      <c r="Z46" s="8" t="s">
        <v>393</v>
      </c>
      <c r="AA46" s="5"/>
      <c r="AB46" s="7" t="str">
        <f>", '"&amp;A46&amp;"': {megami: '"&amp;B46&amp;"'"&amp;IF(C46&lt;&gt;"",", anotherID: '"&amp;C46&amp;"', replace: '"&amp;D46&amp;"'","")&amp;", name: '"&amp;SUBSTITUTE(E46,"'","\'")&amp;"', nameEn: '"&amp;SUBSTITUTE(H46,"'","\'")&amp;"', ruby: '"&amp;F46&amp;"', baseType: '"&amp;VLOOKUP(I46,マスタ!$A$1:$B$99,2,FALSE)&amp;"'" &amp; IF(J46 = "○", ", extra: true", "")  &amp; IF(K46 &lt;&gt; "", ", extraFrom: '" &amp; K46 &amp; "'", "")  &amp; IF(L46 &lt;&gt; "", ", exchanbaleTo: '" &amp; L46 &amp; "'", "")&amp; IF(M46 = "○", ", poison: true'", "")&amp; ", types: ['"&amp;VLOOKUP(N46,マスタ!$D$1:$E$99,2,FALSE)&amp;"'"&amp;IF(O46&lt;&gt;"",", '"&amp;VLOOKUP(O46,マスタ!$D$1:$E$99,2,FALSE)&amp;"'","")&amp;"]"&amp;IF(P46&lt;&gt;"",", range: '"&amp;P46&amp;"'","")&amp;IF(R46&lt;&gt;"",", damage: '"&amp;R46&amp;"'","")&amp;IF(T46&lt;&gt;"",", capacity: '"&amp;T46&amp;"'","")&amp;IF(U46&lt;&gt;"",", cost: '"&amp;U46&amp;"'","")&amp;", text: '"&amp;SUBSTITUTE(X46,CHAR(10),"\n")&amp;"', textEn: '"&amp;SUBSTITUTE(SUBSTITUTE(Z46,CHAR(10),"\n"),"'","\'")&amp;"'"&amp;IF(V46="○",", sealable: true","")&amp;IF(W46="○",",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spans="1:28" ht="25.5">
      <c r="A47" s="1" t="s">
        <v>394</v>
      </c>
      <c r="B47" s="1" t="s">
        <v>369</v>
      </c>
      <c r="E47" s="1" t="s">
        <v>395</v>
      </c>
      <c r="F47" s="1" t="s">
        <v>396</v>
      </c>
      <c r="G47" s="3" t="s">
        <v>397</v>
      </c>
      <c r="H47" s="4" t="s">
        <v>398</v>
      </c>
      <c r="I47" s="1" t="s">
        <v>27</v>
      </c>
      <c r="N47" s="1" t="s">
        <v>76</v>
      </c>
      <c r="Q47" s="5"/>
      <c r="S47" s="5"/>
      <c r="X47" s="6" t="s">
        <v>399</v>
      </c>
      <c r="Y47" s="6" t="s">
        <v>400</v>
      </c>
      <c r="Z47" s="13" t="s">
        <v>401</v>
      </c>
      <c r="AA47" s="5"/>
      <c r="AB47" s="7" t="str">
        <f>", '"&amp;A47&amp;"': {megami: '"&amp;B47&amp;"'"&amp;IF(C47&lt;&gt;"",", anotherID: '"&amp;C47&amp;"', replace: '"&amp;D47&amp;"'","")&amp;", name: '"&amp;SUBSTITUTE(E47,"'","\'")&amp;"', nameEn: '"&amp;SUBSTITUTE(H47,"'","\'")&amp;"', ruby: '"&amp;F47&amp;"', baseType: '"&amp;VLOOKUP(I47,マスタ!$A$1:$B$99,2,FALSE)&amp;"'" &amp; IF(J47 = "○", ", extra: true", "")  &amp; IF(K47 &lt;&gt; "", ", extraFrom: '" &amp; K47 &amp; "'", "")  &amp; IF(L47 &lt;&gt; "", ", exchanbaleTo: '" &amp; L47 &amp; "'", "")&amp; IF(M47 = "○", ", poison: true'", "")&amp; ", types: ['"&amp;VLOOKUP(N47,マスタ!$D$1:$E$99,2,FALSE)&amp;"'"&amp;IF(O47&lt;&gt;"",", '"&amp;VLOOKUP(O47,マスタ!$D$1:$E$99,2,FALSE)&amp;"'","")&amp;"]"&amp;IF(P47&lt;&gt;"",", range: '"&amp;P47&amp;"'","")&amp;IF(R47&lt;&gt;"",", damage: '"&amp;R47&amp;"'","")&amp;IF(T47&lt;&gt;"",", capacity: '"&amp;T47&amp;"'","")&amp;IF(U47&lt;&gt;"",", cost: '"&amp;U47&amp;"'","")&amp;", text: '"&amp;SUBSTITUTE(X47,CHAR(10),"\n")&amp;"', textEn: '"&amp;SUBSTITUTE(SUBSTITUTE(Z47,CHAR(10),"\n"),"'","\'")&amp;"'"&amp;IF(V47="○",", sealable: true","")&amp;IF(W47="○",", removable: true","")&amp;"}"</f>
        <v>, '04-tokoyo-o-n-3': {megami: 'tokoyo', name: '跳ね兎', nameEn: 'Rabbit Step', ruby: 'はねうさぎ', baseType: 'normal', types: ['action'], text: '現在の間合が3以下ならば、ダスト→間合：2', textEn: 'If the current Distance is 3 or less:\nShadow (2)→ Distance'}</v>
      </c>
    </row>
    <row r="48" spans="1:28" ht="40.5">
      <c r="A48" s="1" t="s">
        <v>402</v>
      </c>
      <c r="B48" s="1" t="s">
        <v>369</v>
      </c>
      <c r="E48" s="1" t="s">
        <v>403</v>
      </c>
      <c r="F48" s="1" t="s">
        <v>404</v>
      </c>
      <c r="G48" s="3" t="s">
        <v>405</v>
      </c>
      <c r="H48" s="4" t="s">
        <v>406</v>
      </c>
      <c r="I48" s="1" t="s">
        <v>27</v>
      </c>
      <c r="N48" s="1" t="s">
        <v>76</v>
      </c>
      <c r="O48" s="1" t="s">
        <v>94</v>
      </c>
      <c r="Q48" s="5"/>
      <c r="S48" s="5"/>
      <c r="X48" s="6" t="s">
        <v>407</v>
      </c>
      <c r="Y48" s="14" t="s">
        <v>408</v>
      </c>
      <c r="Z48" s="13" t="s">
        <v>409</v>
      </c>
      <c r="AA48" s="5"/>
      <c r="AB48" s="7" t="str">
        <f>", '"&amp;A48&amp;"': {megami: '"&amp;B48&amp;"'"&amp;IF(C48&lt;&gt;"",", anotherID: '"&amp;C48&amp;"', replace: '"&amp;D48&amp;"'","")&amp;", name: '"&amp;SUBSTITUTE(E48,"'","\'")&amp;"', nameEn: '"&amp;SUBSTITUTE(H48,"'","\'")&amp;"', ruby: '"&amp;F48&amp;"', baseType: '"&amp;VLOOKUP(I48,マスタ!$A$1:$B$99,2,FALSE)&amp;"'" &amp; IF(J48 = "○", ", extra: true", "")  &amp; IF(K48 &lt;&gt; "", ", extraFrom: '" &amp; K48 &amp; "'", "")  &amp; IF(L48 &lt;&gt; "", ", exchanbaleTo: '" &amp; L48 &amp; "'", "")&amp; IF(M48 = "○", ", poison: true'", "")&amp; ", types: ['"&amp;VLOOKUP(N48,マスタ!$D$1:$E$99,2,FALSE)&amp;"'"&amp;IF(O48&lt;&gt;"",", '"&amp;VLOOKUP(O48,マスタ!$D$1:$E$99,2,FALSE)&amp;"'","")&amp;"]"&amp;IF(P48&lt;&gt;"",", range: '"&amp;P48&amp;"'","")&amp;IF(R48&lt;&gt;"",", damage: '"&amp;R48&amp;"'","")&amp;IF(T48&lt;&gt;"",", capacity: '"&amp;T48&amp;"'","")&amp;IF(U48&lt;&gt;"",", cost: '"&amp;U48&amp;"'","")&amp;", text: '"&amp;SUBSTITUTE(X48,CHAR(10),"\n")&amp;"', textEn: '"&amp;SUBSTITUTE(SUBSTITUTE(Z48,CHAR(10),"\n"),"'","\'")&amp;"'"&amp;IF(V48="○",", sealable: true","")&amp;IF(W48="○",",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spans="1:28" ht="51">
      <c r="A49" s="1" t="s">
        <v>410</v>
      </c>
      <c r="B49" s="1" t="s">
        <v>369</v>
      </c>
      <c r="E49" s="1" t="s">
        <v>411</v>
      </c>
      <c r="F49" s="1" t="s">
        <v>412</v>
      </c>
      <c r="G49" s="3" t="s">
        <v>413</v>
      </c>
      <c r="H49" s="4" t="s">
        <v>414</v>
      </c>
      <c r="I49" s="1" t="s">
        <v>27</v>
      </c>
      <c r="N49" s="1" t="s">
        <v>76</v>
      </c>
      <c r="O49" s="1" t="s">
        <v>65</v>
      </c>
      <c r="Q49" s="5"/>
      <c r="S49" s="5"/>
      <c r="X49" s="6" t="s">
        <v>415</v>
      </c>
      <c r="Y49" s="15" t="s">
        <v>416</v>
      </c>
      <c r="Z49" s="13" t="s">
        <v>417</v>
      </c>
      <c r="AA49" s="5"/>
      <c r="AB49" s="7" t="str">
        <f>", '"&amp;A49&amp;"': {megami: '"&amp;B49&amp;"'"&amp;IF(C49&lt;&gt;"",", anotherID: '"&amp;C49&amp;"', replace: '"&amp;D49&amp;"'","")&amp;", name: '"&amp;SUBSTITUTE(E49,"'","\'")&amp;"', nameEn: '"&amp;SUBSTITUTE(H49,"'","\'")&amp;"', ruby: '"&amp;F49&amp;"', baseType: '"&amp;VLOOKUP(I49,マスタ!$A$1:$B$99,2,FALSE)&amp;"'" &amp; IF(J49 = "○", ", extra: true", "")  &amp; IF(K49 &lt;&gt; "", ", extraFrom: '" &amp; K49 &amp; "'", "")  &amp; IF(L49 &lt;&gt; "", ", exchanbaleTo: '" &amp; L49 &amp; "'", "")&amp; IF(M49 = "○", ", poison: true'", "")&amp; ", types: ['"&amp;VLOOKUP(N49,マスタ!$D$1:$E$99,2,FALSE)&amp;"'"&amp;IF(O49&lt;&gt;"",", '"&amp;VLOOKUP(O49,マスタ!$D$1:$E$99,2,FALSE)&amp;"'","")&amp;"]"&amp;IF(P49&lt;&gt;"",", range: '"&amp;P49&amp;"'","")&amp;IF(R49&lt;&gt;"",", damage: '"&amp;R49&amp;"'","")&amp;IF(T49&lt;&gt;"",", capacity: '"&amp;T49&amp;"'","")&amp;IF(U49&lt;&gt;"",", cost: '"&amp;U49&amp;"'","")&amp;", text: '"&amp;SUBSTITUTE(X49,CHAR(10),"\n")&amp;"', textEn: '"&amp;SUBSTITUTE(SUBSTITUTE(Z49,CHAR(10),"\n"),"'","\'")&amp;"'"&amp;IF(V49="○",", sealable: true","")&amp;IF(W49="○",",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spans="1:28" ht="60.75">
      <c r="A50" s="1" t="s">
        <v>418</v>
      </c>
      <c r="B50" s="1" t="s">
        <v>369</v>
      </c>
      <c r="E50" s="1" t="s">
        <v>419</v>
      </c>
      <c r="F50" s="1" t="s">
        <v>420</v>
      </c>
      <c r="G50" s="3" t="s">
        <v>421</v>
      </c>
      <c r="H50" s="4" t="s">
        <v>422</v>
      </c>
      <c r="I50" s="1" t="s">
        <v>27</v>
      </c>
      <c r="N50" s="1" t="s">
        <v>85</v>
      </c>
      <c r="Q50" s="5"/>
      <c r="S50" s="5"/>
      <c r="T50" s="1">
        <v>2</v>
      </c>
      <c r="X50" s="6" t="s">
        <v>423</v>
      </c>
      <c r="Y50" s="6" t="s">
        <v>424</v>
      </c>
      <c r="Z50" s="10" t="s">
        <v>425</v>
      </c>
      <c r="AA50" s="5"/>
      <c r="AB50" s="7" t="str">
        <f>", '"&amp;A50&amp;"': {megami: '"&amp;B50&amp;"'"&amp;IF(C50&lt;&gt;"",", anotherID: '"&amp;C50&amp;"', replace: '"&amp;D50&amp;"'","")&amp;", name: '"&amp;SUBSTITUTE(E50,"'","\'")&amp;"', nameEn: '"&amp;SUBSTITUTE(H50,"'","\'")&amp;"', ruby: '"&amp;F50&amp;"', baseType: '"&amp;VLOOKUP(I50,マスタ!$A$1:$B$99,2,FALSE)&amp;"'" &amp; IF(J50 = "○", ", extra: true", "")  &amp; IF(K50 &lt;&gt; "", ", extraFrom: '" &amp; K50 &amp; "'", "")  &amp; IF(L50 &lt;&gt; "", ", exchanbaleTo: '" &amp; L50 &amp; "'", "")&amp; IF(M50 = "○", ", poison: true'", "")&amp; ", types: ['"&amp;VLOOKUP(N50,マスタ!$D$1:$E$99,2,FALSE)&amp;"'"&amp;IF(O50&lt;&gt;"",", '"&amp;VLOOKUP(O50,マスタ!$D$1:$E$99,2,FALSE)&amp;"'","")&amp;"]"&amp;IF(P50&lt;&gt;"",", range: '"&amp;P50&amp;"'","")&amp;IF(R50&lt;&gt;"",", damage: '"&amp;R50&amp;"'","")&amp;IF(T50&lt;&gt;"",", capacity: '"&amp;T50&amp;"'","")&amp;IF(U50&lt;&gt;"",", cost: '"&amp;U50&amp;"'","")&amp;", text: '"&amp;SUBSTITUTE(X50,CHAR(10),"\n")&amp;"', textEn: '"&amp;SUBSTITUTE(SUBSTITUTE(Z50,CHAR(10),"\n"),"'","\'")&amp;"'"&amp;IF(V50="○",", sealable: true","")&amp;IF(W50="○",",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spans="1:28" ht="48.75">
      <c r="A51" s="1" t="s">
        <v>426</v>
      </c>
      <c r="B51" s="1" t="s">
        <v>369</v>
      </c>
      <c r="E51" s="1" t="s">
        <v>427</v>
      </c>
      <c r="F51" s="1" t="s">
        <v>428</v>
      </c>
      <c r="G51" s="3" t="s">
        <v>427</v>
      </c>
      <c r="H51" s="4" t="s">
        <v>429</v>
      </c>
      <c r="I51" s="1" t="s">
        <v>27</v>
      </c>
      <c r="N51" s="1" t="s">
        <v>85</v>
      </c>
      <c r="Q51" s="5"/>
      <c r="S51" s="5"/>
      <c r="T51" s="1">
        <v>1</v>
      </c>
      <c r="X51" s="6" t="s">
        <v>430</v>
      </c>
      <c r="Y51" s="6" t="s">
        <v>431</v>
      </c>
      <c r="Z51" s="16" t="s">
        <v>432</v>
      </c>
      <c r="AA51" s="5"/>
      <c r="AB51" s="7" t="str">
        <f>", '"&amp;A51&amp;"': {megami: '"&amp;B51&amp;"'"&amp;IF(C51&lt;&gt;"",", anotherID: '"&amp;C51&amp;"', replace: '"&amp;D51&amp;"'","")&amp;", name: '"&amp;SUBSTITUTE(E51,"'","\'")&amp;"', nameEn: '"&amp;SUBSTITUTE(H51,"'","\'")&amp;"', ruby: '"&amp;F51&amp;"', baseType: '"&amp;VLOOKUP(I51,マスタ!$A$1:$B$99,2,FALSE)&amp;"'" &amp; IF(J51 = "○", ", extra: true", "")  &amp; IF(K51 &lt;&gt; "", ", extraFrom: '" &amp; K51 &amp; "'", "")  &amp; IF(L51 &lt;&gt; "", ", exchanbaleTo: '" &amp; L51 &amp; "'", "")&amp; IF(M51 = "○", ", poison: true'", "")&amp; ", types: ['"&amp;VLOOKUP(N51,マスタ!$D$1:$E$99,2,FALSE)&amp;"'"&amp;IF(O51&lt;&gt;"",", '"&amp;VLOOKUP(O51,マスタ!$D$1:$E$99,2,FALSE)&amp;"'","")&amp;"]"&amp;IF(P51&lt;&gt;"",", range: '"&amp;P51&amp;"'","")&amp;IF(R51&lt;&gt;"",", damage: '"&amp;R51&amp;"'","")&amp;IF(T51&lt;&gt;"",", capacity: '"&amp;T51&amp;"'","")&amp;IF(U51&lt;&gt;"",", cost: '"&amp;U51&amp;"'","")&amp;", text: '"&amp;SUBSTITUTE(X51,CHAR(10),"\n")&amp;"', textEn: '"&amp;SUBSTITUTE(SUBSTITUTE(Z51,CHAR(10),"\n"),"'","\'")&amp;"'"&amp;IF(V51="○",", sealable: true","")&amp;IF(W51="○",",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spans="1:28" ht="72">
      <c r="A52" s="1" t="s">
        <v>433</v>
      </c>
      <c r="B52" s="1" t="s">
        <v>369</v>
      </c>
      <c r="C52" s="1" t="s">
        <v>32</v>
      </c>
      <c r="D52" s="1" t="s">
        <v>426</v>
      </c>
      <c r="E52" s="1" t="s">
        <v>434</v>
      </c>
      <c r="F52" s="1" t="s">
        <v>178</v>
      </c>
      <c r="G52" s="1" t="s">
        <v>435</v>
      </c>
      <c r="H52" s="1" t="s">
        <v>436</v>
      </c>
      <c r="I52" s="1" t="s">
        <v>27</v>
      </c>
      <c r="N52" s="1" t="s">
        <v>85</v>
      </c>
      <c r="Q52" s="5"/>
      <c r="S52" s="5"/>
      <c r="T52" s="1" t="s">
        <v>36</v>
      </c>
      <c r="X52" s="6" t="s">
        <v>437</v>
      </c>
      <c r="Y52" s="6" t="s">
        <v>438</v>
      </c>
      <c r="Z52" s="10" t="s">
        <v>439</v>
      </c>
      <c r="AA52" s="5"/>
      <c r="AB52" s="7" t="str">
        <f>", '"&amp;A52&amp;"': {megami: '"&amp;B52&amp;"'"&amp;IF(C52&lt;&gt;"",", anotherID: '"&amp;C52&amp;"', replace: '"&amp;D52&amp;"'","")&amp;", name: '"&amp;SUBSTITUTE(E52,"'","\'")&amp;"', nameEn: '"&amp;SUBSTITUTE(H52,"'","\'")&amp;"', ruby: '"&amp;F52&amp;"', baseType: '"&amp;VLOOKUP(I52,マスタ!$A$1:$B$99,2,FALSE)&amp;"'" &amp; IF(J52 = "○", ", extra: true", "")  &amp; IF(K52 &lt;&gt; "", ", extraFrom: '" &amp; K52 &amp; "'", "")  &amp; IF(L52 &lt;&gt; "", ", exchanbaleTo: '" &amp; L52 &amp; "'", "")&amp; IF(M52 = "○", ", poison: true'", "")&amp; ", types: ['"&amp;VLOOKUP(N52,マスタ!$D$1:$E$99,2,FALSE)&amp;"'"&amp;IF(O52&lt;&gt;"",", '"&amp;VLOOKUP(O52,マスタ!$D$1:$E$99,2,FALSE)&amp;"'","")&amp;"]"&amp;IF(P52&lt;&gt;"",", range: '"&amp;P52&amp;"'","")&amp;IF(R52&lt;&gt;"",", damage: '"&amp;R52&amp;"'","")&amp;IF(T52&lt;&gt;"",", capacity: '"&amp;T52&amp;"'","")&amp;IF(U52&lt;&gt;"",", cost: '"&amp;U52&amp;"'","")&amp;", text: '"&amp;SUBSTITUTE(X52,CHAR(10),"\n")&amp;"', textEn: '"&amp;SUBSTITUTE(SUBSTITUTE(Z52,CHAR(10),"\n"),"'","\'")&amp;"'"&amp;IF(V52="○",", sealable: true","")&amp;IF(W52="○",",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spans="1:28" ht="13.5">
      <c r="A53" s="1" t="s">
        <v>440</v>
      </c>
      <c r="B53" s="1" t="s">
        <v>369</v>
      </c>
      <c r="E53" s="1" t="s">
        <v>441</v>
      </c>
      <c r="F53" s="1" t="s">
        <v>442</v>
      </c>
      <c r="G53" s="3" t="s">
        <v>443</v>
      </c>
      <c r="H53" s="4" t="s">
        <v>444</v>
      </c>
      <c r="I53" s="1" t="s">
        <v>112</v>
      </c>
      <c r="N53" s="1" t="s">
        <v>28</v>
      </c>
      <c r="O53" s="1" t="s">
        <v>94</v>
      </c>
      <c r="P53" s="1" t="s">
        <v>120</v>
      </c>
      <c r="Q53" s="5"/>
      <c r="R53" s="1" t="s">
        <v>374</v>
      </c>
      <c r="S53" s="5"/>
      <c r="U53" s="1" t="s">
        <v>131</v>
      </c>
      <c r="X53" s="1" t="s">
        <v>445</v>
      </c>
      <c r="Y53" s="1" t="s">
        <v>446</v>
      </c>
      <c r="Z53" s="17" t="s">
        <v>447</v>
      </c>
      <c r="AA53" s="5"/>
      <c r="AB53" s="7" t="str">
        <f>", '"&amp;A53&amp;"': {megami: '"&amp;B53&amp;"'"&amp;IF(C53&lt;&gt;"",", anotherID: '"&amp;C53&amp;"', replace: '"&amp;D53&amp;"'","")&amp;", name: '"&amp;SUBSTITUTE(E53,"'","\'")&amp;"', nameEn: '"&amp;SUBSTITUTE(H53,"'","\'")&amp;"', ruby: '"&amp;F53&amp;"', baseType: '"&amp;VLOOKUP(I53,マスタ!$A$1:$B$99,2,FALSE)&amp;"'" &amp; IF(J53 = "○", ", extra: true", "")  &amp; IF(K53 &lt;&gt; "", ", extraFrom: '" &amp; K53 &amp; "'", "")  &amp; IF(L53 &lt;&gt; "", ", exchanbaleTo: '" &amp; L53 &amp; "'", "")&amp; IF(M53 = "○", ", poison: true'", "")&amp; ", types: ['"&amp;VLOOKUP(N53,マスタ!$D$1:$E$99,2,FALSE)&amp;"'"&amp;IF(O53&lt;&gt;"",", '"&amp;VLOOKUP(O53,マスタ!$D$1:$E$99,2,FALSE)&amp;"'","")&amp;"]"&amp;IF(P53&lt;&gt;"",", range: '"&amp;P53&amp;"'","")&amp;IF(R53&lt;&gt;"",", damage: '"&amp;R53&amp;"'","")&amp;IF(T53&lt;&gt;"",", capacity: '"&amp;T53&amp;"'","")&amp;IF(U53&lt;&gt;"",", cost: '"&amp;U53&amp;"'","")&amp;", text: '"&amp;SUBSTITUTE(X53,CHAR(10),"\n")&amp;"', textEn: '"&amp;SUBSTITUTE(SUBSTITUTE(Z53,CHAR(10),"\n"),"'","\'")&amp;"'"&amp;IF(V53="○",", sealable: true","")&amp;IF(W53="○",",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spans="1:28" ht="24">
      <c r="A54" s="1" t="s">
        <v>448</v>
      </c>
      <c r="B54" s="1" t="s">
        <v>369</v>
      </c>
      <c r="E54" s="1" t="s">
        <v>449</v>
      </c>
      <c r="F54" s="1" t="s">
        <v>450</v>
      </c>
      <c r="G54" s="3" t="s">
        <v>451</v>
      </c>
      <c r="H54" s="4" t="s">
        <v>452</v>
      </c>
      <c r="I54" s="1" t="s">
        <v>112</v>
      </c>
      <c r="N54" s="1" t="s">
        <v>28</v>
      </c>
      <c r="P54" s="1" t="s">
        <v>29</v>
      </c>
      <c r="Q54" s="5"/>
      <c r="R54" s="1" t="s">
        <v>47</v>
      </c>
      <c r="S54" s="5"/>
      <c r="U54" s="1" t="s">
        <v>36</v>
      </c>
      <c r="X54" s="6" t="s">
        <v>453</v>
      </c>
      <c r="Y54" s="6" t="s">
        <v>454</v>
      </c>
      <c r="Z54" s="17" t="s">
        <v>455</v>
      </c>
      <c r="AA54" s="5"/>
      <c r="AB54" s="7" t="str">
        <f>", '"&amp;A54&amp;"': {megami: '"&amp;B54&amp;"'"&amp;IF(C54&lt;&gt;"",", anotherID: '"&amp;C54&amp;"', replace: '"&amp;D54&amp;"'","")&amp;", name: '"&amp;SUBSTITUTE(E54,"'","\'")&amp;"', nameEn: '"&amp;SUBSTITUTE(H54,"'","\'")&amp;"', ruby: '"&amp;F54&amp;"', baseType: '"&amp;VLOOKUP(I54,マスタ!$A$1:$B$99,2,FALSE)&amp;"'" &amp; IF(J54 = "○", ", extra: true", "")  &amp; IF(K54 &lt;&gt; "", ", extraFrom: '" &amp; K54 &amp; "'", "")  &amp; IF(L54 &lt;&gt; "", ", exchanbaleTo: '" &amp; L54 &amp; "'", "")&amp; IF(M54 = "○", ", poison: true'", "")&amp; ", types: ['"&amp;VLOOKUP(N54,マスタ!$D$1:$E$99,2,FALSE)&amp;"'"&amp;IF(O54&lt;&gt;"",", '"&amp;VLOOKUP(O54,マスタ!$D$1:$E$99,2,FALSE)&amp;"'","")&amp;"]"&amp;IF(P54&lt;&gt;"",", range: '"&amp;P54&amp;"'","")&amp;IF(R54&lt;&gt;"",", damage: '"&amp;R54&amp;"'","")&amp;IF(T54&lt;&gt;"",", capacity: '"&amp;T54&amp;"'","")&amp;IF(U54&lt;&gt;"",", cost: '"&amp;U54&amp;"'","")&amp;", text: '"&amp;SUBSTITUTE(X54,CHAR(10),"\n")&amp;"', textEn: '"&amp;SUBSTITUTE(SUBSTITUTE(Z54,CHAR(10),"\n"),"'","\'")&amp;"'"&amp;IF(V54="○",", sealable: true","")&amp;IF(W54="○",",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spans="1:28" ht="72.75">
      <c r="A55" s="1" t="s">
        <v>456</v>
      </c>
      <c r="B55" s="1" t="s">
        <v>369</v>
      </c>
      <c r="C55" s="1" t="s">
        <v>32</v>
      </c>
      <c r="D55" s="1" t="s">
        <v>448</v>
      </c>
      <c r="E55" s="1" t="s">
        <v>457</v>
      </c>
      <c r="F55" s="1" t="s">
        <v>458</v>
      </c>
      <c r="G55" s="1" t="s">
        <v>459</v>
      </c>
      <c r="H55" s="4" t="s">
        <v>460</v>
      </c>
      <c r="I55" s="1" t="s">
        <v>112</v>
      </c>
      <c r="N55" s="1" t="s">
        <v>76</v>
      </c>
      <c r="Q55" s="5"/>
      <c r="S55" s="5"/>
      <c r="U55" s="1" t="s">
        <v>203</v>
      </c>
      <c r="X55" s="46" t="s">
        <v>1308</v>
      </c>
      <c r="Y55" s="6" t="s">
        <v>461</v>
      </c>
      <c r="Z55" s="10" t="s">
        <v>462</v>
      </c>
      <c r="AA55" s="5"/>
      <c r="AB55" s="7" t="str">
        <f>", '"&amp;A55&amp;"': {megami: '"&amp;B55&amp;"'"&amp;IF(C55&lt;&gt;"",", anotherID: '"&amp;C55&amp;"', replace: '"&amp;D55&amp;"'","")&amp;", name: '"&amp;SUBSTITUTE(E55,"'","\'")&amp;"', nameEn: '"&amp;SUBSTITUTE(H55,"'","\'")&amp;"', ruby: '"&amp;F55&amp;"', baseType: '"&amp;VLOOKUP(I55,マスタ!$A$1:$B$99,2,FALSE)&amp;"'" &amp; IF(J55 = "○", ", extra: true", "")  &amp; IF(K55 &lt;&gt; "", ", extraFrom: '" &amp; K55 &amp; "'", "")  &amp; IF(L55 &lt;&gt; "", ", exchanbaleTo: '" &amp; L55 &amp; "'", "")&amp; IF(M55 = "○", ", poison: true'", "")&amp; ", types: ['"&amp;VLOOKUP(N55,マスタ!$D$1:$E$99,2,FALSE)&amp;"'"&amp;IF(O55&lt;&gt;"",", '"&amp;VLOOKUP(O55,マスタ!$D$1:$E$99,2,FALSE)&amp;"'","")&amp;"]"&amp;IF(P55&lt;&gt;"",", range: '"&amp;P55&amp;"'","")&amp;IF(R55&lt;&gt;"",", damage: '"&amp;R55&amp;"'","")&amp;IF(T55&lt;&gt;"",", capacity: '"&amp;T55&amp;"'","")&amp;IF(U55&lt;&gt;"",", cost: '"&amp;U55&amp;"'","")&amp;", text: '"&amp;SUBSTITUTE(X55,CHAR(10),"\n")&amp;"', textEn: '"&amp;SUBSTITUTE(SUBSTITUTE(Z55,CHAR(10),"\n"),"'","\'")&amp;"'"&amp;IF(V55="○",", sealable: true","")&amp;IF(W55="○",",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spans="1:28" ht="87">
      <c r="A56" s="1" t="s">
        <v>463</v>
      </c>
      <c r="B56" s="1" t="s">
        <v>369</v>
      </c>
      <c r="E56" s="1" t="s">
        <v>464</v>
      </c>
      <c r="F56" s="1" t="s">
        <v>465</v>
      </c>
      <c r="G56" s="3" t="s">
        <v>466</v>
      </c>
      <c r="H56" s="4" t="s">
        <v>467</v>
      </c>
      <c r="I56" s="1" t="s">
        <v>112</v>
      </c>
      <c r="N56" s="1" t="s">
        <v>28</v>
      </c>
      <c r="P56" s="1" t="s">
        <v>468</v>
      </c>
      <c r="Q56" s="5"/>
      <c r="R56" s="1" t="s">
        <v>172</v>
      </c>
      <c r="S56" s="5"/>
      <c r="U56" s="1" t="s">
        <v>203</v>
      </c>
      <c r="X56" s="6" t="s">
        <v>469</v>
      </c>
      <c r="Y56" s="6" t="s">
        <v>470</v>
      </c>
      <c r="Z56" s="18" t="s">
        <v>471</v>
      </c>
      <c r="AA56" s="5"/>
      <c r="AB56" s="7" t="str">
        <f>", '"&amp;A56&amp;"': {megami: '"&amp;B56&amp;"'"&amp;IF(C56&lt;&gt;"",", anotherID: '"&amp;C56&amp;"', replace: '"&amp;D56&amp;"'","")&amp;", name: '"&amp;SUBSTITUTE(E56,"'","\'")&amp;"', nameEn: '"&amp;SUBSTITUTE(H56,"'","\'")&amp;"', ruby: '"&amp;F56&amp;"', baseType: '"&amp;VLOOKUP(I56,マスタ!$A$1:$B$99,2,FALSE)&amp;"'" &amp; IF(J56 = "○", ", extra: true", "")  &amp; IF(K56 &lt;&gt; "", ", extraFrom: '" &amp; K56 &amp; "'", "")  &amp; IF(L56 &lt;&gt; "", ", exchanbaleTo: '" &amp; L56 &amp; "'", "")&amp; IF(M56 = "○", ", poison: true'", "")&amp; ", types: ['"&amp;VLOOKUP(N56,マスタ!$D$1:$E$99,2,FALSE)&amp;"'"&amp;IF(O56&lt;&gt;"",", '"&amp;VLOOKUP(O56,マスタ!$D$1:$E$99,2,FALSE)&amp;"'","")&amp;"]"&amp;IF(P56&lt;&gt;"",", range: '"&amp;P56&amp;"'","")&amp;IF(R56&lt;&gt;"",", damage: '"&amp;R56&amp;"'","")&amp;IF(T56&lt;&gt;"",", capacity: '"&amp;T56&amp;"'","")&amp;IF(U56&lt;&gt;"",", cost: '"&amp;U56&amp;"'","")&amp;", text: '"&amp;SUBSTITUTE(X56,CHAR(10),"\n")&amp;"', textEn: '"&amp;SUBSTITUTE(SUBSTITUTE(Z56,CHAR(10),"\n"),"'","\'")&amp;"'"&amp;IF(V56="○",", sealable: true","")&amp;IF(W56="○",",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spans="1:28" ht="13.5">
      <c r="A57" s="1" t="s">
        <v>472</v>
      </c>
      <c r="B57" s="1" t="s">
        <v>369</v>
      </c>
      <c r="E57" s="1" t="s">
        <v>473</v>
      </c>
      <c r="F57" s="1" t="s">
        <v>474</v>
      </c>
      <c r="G57" s="3" t="s">
        <v>475</v>
      </c>
      <c r="H57" s="4" t="s">
        <v>476</v>
      </c>
      <c r="I57" s="1" t="s">
        <v>112</v>
      </c>
      <c r="N57" s="1" t="s">
        <v>76</v>
      </c>
      <c r="Q57" s="5"/>
      <c r="S57" s="5"/>
      <c r="U57" s="1" t="s">
        <v>36</v>
      </c>
      <c r="X57" s="1" t="s">
        <v>477</v>
      </c>
      <c r="Y57" s="1" t="s">
        <v>478</v>
      </c>
      <c r="Z57" s="4" t="s">
        <v>479</v>
      </c>
      <c r="AA57" s="5"/>
      <c r="AB57" s="7" t="str">
        <f>", '"&amp;A57&amp;"': {megami: '"&amp;B57&amp;"'"&amp;IF(C57&lt;&gt;"",", anotherID: '"&amp;C57&amp;"', replace: '"&amp;D57&amp;"'","")&amp;", name: '"&amp;SUBSTITUTE(E57,"'","\'")&amp;"', nameEn: '"&amp;SUBSTITUTE(H57,"'","\'")&amp;"', ruby: '"&amp;F57&amp;"', baseType: '"&amp;VLOOKUP(I57,マスタ!$A$1:$B$99,2,FALSE)&amp;"'" &amp; IF(J57 = "○", ", extra: true", "")  &amp; IF(K57 &lt;&gt; "", ", extraFrom: '" &amp; K57 &amp; "'", "")  &amp; IF(L57 &lt;&gt; "", ", exchanbaleTo: '" &amp; L57 &amp; "'", "")&amp; IF(M57 = "○", ", poison: true'", "")&amp; ", types: ['"&amp;VLOOKUP(N57,マスタ!$D$1:$E$99,2,FALSE)&amp;"'"&amp;IF(O57&lt;&gt;"",", '"&amp;VLOOKUP(O57,マスタ!$D$1:$E$99,2,FALSE)&amp;"'","")&amp;"]"&amp;IF(P57&lt;&gt;"",", range: '"&amp;P57&amp;"'","")&amp;IF(R57&lt;&gt;"",", damage: '"&amp;R57&amp;"'","")&amp;IF(T57&lt;&gt;"",", capacity: '"&amp;T57&amp;"'","")&amp;IF(U57&lt;&gt;"",", cost: '"&amp;U57&amp;"'","")&amp;", text: '"&amp;SUBSTITUTE(X57,CHAR(10),"\n")&amp;"', textEn: '"&amp;SUBSTITUTE(SUBSTITUTE(Z57,CHAR(10),"\n"),"'","\'")&amp;"'"&amp;IF(V57="○",", sealable: true","")&amp;IF(W57="○",",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spans="1:28" ht="13.5">
      <c r="A58" s="1" t="s">
        <v>480</v>
      </c>
      <c r="B58" s="1" t="s">
        <v>481</v>
      </c>
      <c r="E58" s="1" t="s">
        <v>482</v>
      </c>
      <c r="F58" s="1" t="s">
        <v>483</v>
      </c>
      <c r="G58" s="3" t="s">
        <v>484</v>
      </c>
      <c r="H58" s="4" t="s">
        <v>485</v>
      </c>
      <c r="I58" s="1" t="s">
        <v>27</v>
      </c>
      <c r="N58" s="1" t="s">
        <v>28</v>
      </c>
      <c r="P58" s="1" t="s">
        <v>29</v>
      </c>
      <c r="Q58" s="5"/>
      <c r="R58" s="1" t="s">
        <v>47</v>
      </c>
      <c r="S58" s="5"/>
      <c r="X58" s="19" t="s">
        <v>486</v>
      </c>
      <c r="Y58" s="20" t="s">
        <v>487</v>
      </c>
      <c r="Z58" s="21" t="s">
        <v>488</v>
      </c>
      <c r="AA58" s="5"/>
      <c r="AB58" s="7" t="str">
        <f>", '"&amp;A58&amp;"': {megami: '"&amp;B58&amp;"'"&amp;IF(C58&lt;&gt;"",", anotherID: '"&amp;C58&amp;"', replace: '"&amp;D58&amp;"'","")&amp;", name: '"&amp;SUBSTITUTE(E58,"'","\'")&amp;"', nameEn: '"&amp;SUBSTITUTE(H58,"'","\'")&amp;"', ruby: '"&amp;F58&amp;"', baseType: '"&amp;VLOOKUP(I58,マスタ!$A$1:$B$99,2,FALSE)&amp;"'" &amp; IF(J58 = "○", ", extra: true", "")  &amp; IF(K58 &lt;&gt; "", ", extraFrom: '" &amp; K58 &amp; "'", "")  &amp; IF(L58 &lt;&gt; "", ", exchanbaleTo: '" &amp; L58 &amp; "'", "")&amp; IF(M58 = "○", ", poison: true'", "")&amp; ", types: ['"&amp;VLOOKUP(N58,マスタ!$D$1:$E$99,2,FALSE)&amp;"'"&amp;IF(O58&lt;&gt;"",", '"&amp;VLOOKUP(O58,マスタ!$D$1:$E$99,2,FALSE)&amp;"'","")&amp;"]"&amp;IF(P58&lt;&gt;"",", range: '"&amp;P58&amp;"'","")&amp;IF(R58&lt;&gt;"",", damage: '"&amp;R58&amp;"'","")&amp;IF(T58&lt;&gt;"",", capacity: '"&amp;T58&amp;"'","")&amp;IF(U58&lt;&gt;"",", cost: '"&amp;U58&amp;"'","")&amp;", text: '"&amp;SUBSTITUTE(X58,CHAR(10),"\n")&amp;"', textEn: '"&amp;SUBSTITUTE(SUBSTITUTE(Z58,CHAR(10),"\n"),"'","\'")&amp;"'"&amp;IF(V58="○",", sealable: true","")&amp;IF(W58="○",", removable: true","")&amp;"}"</f>
        <v>, '05-oboro-o-n-1': {megami: 'oboro', name: '鋼糸', nameEn: 'Steel Strings', ruby: 'こうし', baseType: 'normal', types: ['attack'], range: '3-4', damage: '2/2', text: '設置', textEn: 'Trap'}</v>
      </c>
    </row>
    <row r="59" spans="1:28" ht="60.75">
      <c r="A59" s="1" t="s">
        <v>489</v>
      </c>
      <c r="B59" s="1" t="s">
        <v>481</v>
      </c>
      <c r="E59" s="1" t="s">
        <v>490</v>
      </c>
      <c r="F59" s="1" t="s">
        <v>491</v>
      </c>
      <c r="G59" s="3" t="s">
        <v>490</v>
      </c>
      <c r="H59" s="4" t="s">
        <v>492</v>
      </c>
      <c r="I59" s="1" t="s">
        <v>27</v>
      </c>
      <c r="N59" s="1" t="s">
        <v>28</v>
      </c>
      <c r="P59" s="1" t="s">
        <v>36</v>
      </c>
      <c r="Q59" s="5"/>
      <c r="R59" s="1" t="s">
        <v>37</v>
      </c>
      <c r="S59" s="5"/>
      <c r="X59" s="22" t="s">
        <v>493</v>
      </c>
      <c r="Y59" s="23" t="s">
        <v>494</v>
      </c>
      <c r="Z59" s="24" t="s">
        <v>495</v>
      </c>
      <c r="AA59" s="5"/>
      <c r="AB59" s="7" t="str">
        <f>", '"&amp;A59&amp;"': {megami: '"&amp;B59&amp;"'"&amp;IF(C59&lt;&gt;"",", anotherID: '"&amp;C59&amp;"', replace: '"&amp;D59&amp;"'","")&amp;", name: '"&amp;SUBSTITUTE(E59,"'","\'")&amp;"', nameEn: '"&amp;SUBSTITUTE(H59,"'","\'")&amp;"', ruby: '"&amp;F59&amp;"', baseType: '"&amp;VLOOKUP(I59,マスタ!$A$1:$B$99,2,FALSE)&amp;"'" &amp; IF(J59 = "○", ", extra: true", "")  &amp; IF(K59 &lt;&gt; "", ", extraFrom: '" &amp; K59 &amp; "'", "")  &amp; IF(L59 &lt;&gt; "", ", exchanbaleTo: '" &amp; L59 &amp; "'", "")&amp; IF(M59 = "○", ", poison: true'", "")&amp; ", types: ['"&amp;VLOOKUP(N59,マスタ!$D$1:$E$99,2,FALSE)&amp;"'"&amp;IF(O59&lt;&gt;"",", '"&amp;VLOOKUP(O59,マスタ!$D$1:$E$99,2,FALSE)&amp;"'","")&amp;"]"&amp;IF(P59&lt;&gt;"",", range: '"&amp;P59&amp;"'","")&amp;IF(R59&lt;&gt;"",", damage: '"&amp;R59&amp;"'","")&amp;IF(T59&lt;&gt;"",", capacity: '"&amp;T59&amp;"'","")&amp;IF(U59&lt;&gt;"",", cost: '"&amp;U59&amp;"'","")&amp;", text: '"&amp;SUBSTITUTE(X59,CHAR(10),"\n")&amp;"', textEn: '"&amp;SUBSTITUTE(SUBSTITUTE(Z59,CHAR(10),"\n"),"'","\'")&amp;"'"&amp;IF(V59="○",", sealable: true","")&amp;IF(W59="○",",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spans="1:28" ht="13.5">
      <c r="A60" s="1" t="s">
        <v>496</v>
      </c>
      <c r="B60" s="1" t="s">
        <v>481</v>
      </c>
      <c r="E60" s="1" t="s">
        <v>497</v>
      </c>
      <c r="F60" s="1" t="s">
        <v>498</v>
      </c>
      <c r="G60" s="3" t="s">
        <v>499</v>
      </c>
      <c r="H60" s="4" t="s">
        <v>500</v>
      </c>
      <c r="I60" s="1" t="s">
        <v>27</v>
      </c>
      <c r="N60" s="1" t="s">
        <v>28</v>
      </c>
      <c r="O60" s="1" t="s">
        <v>65</v>
      </c>
      <c r="P60" s="1" t="s">
        <v>66</v>
      </c>
      <c r="Q60" s="5"/>
      <c r="R60" s="1" t="s">
        <v>290</v>
      </c>
      <c r="S60" s="5"/>
      <c r="X60" s="6" t="s">
        <v>501</v>
      </c>
      <c r="Y60" s="6" t="s">
        <v>502</v>
      </c>
      <c r="Z60" s="8" t="s">
        <v>503</v>
      </c>
      <c r="AA60" s="5"/>
      <c r="AB60" s="7" t="str">
        <f>", '"&amp;A60&amp;"': {megami: '"&amp;B60&amp;"'"&amp;IF(C60&lt;&gt;"",", anotherID: '"&amp;C60&amp;"', replace: '"&amp;D60&amp;"'","")&amp;", name: '"&amp;SUBSTITUTE(E60,"'","\'")&amp;"', nameEn: '"&amp;SUBSTITUTE(H60,"'","\'")&amp;"', ruby: '"&amp;F60&amp;"', baseType: '"&amp;VLOOKUP(I60,マスタ!$A$1:$B$99,2,FALSE)&amp;"'" &amp; IF(J60 = "○", ", extra: true", "")  &amp; IF(K60 &lt;&gt; "", ", extraFrom: '" &amp; K60 &amp; "'", "")  &amp; IF(L60 &lt;&gt; "", ", exchanbaleTo: '" &amp; L60 &amp; "'", "")&amp; IF(M60 = "○", ", poison: true'", "")&amp; ", types: ['"&amp;VLOOKUP(N60,マスタ!$D$1:$E$99,2,FALSE)&amp;"'"&amp;IF(O60&lt;&gt;"",", '"&amp;VLOOKUP(O60,マスタ!$D$1:$E$99,2,FALSE)&amp;"'","")&amp;"]"&amp;IF(P60&lt;&gt;"",", range: '"&amp;P60&amp;"'","")&amp;IF(R60&lt;&gt;"",", damage: '"&amp;R60&amp;"'","")&amp;IF(T60&lt;&gt;"",", capacity: '"&amp;T60&amp;"'","")&amp;IF(U60&lt;&gt;"",", cost: '"&amp;U60&amp;"'","")&amp;", text: '"&amp;SUBSTITUTE(X60,CHAR(10),"\n")&amp;"', textEn: '"&amp;SUBSTITUTE(SUBSTITUTE(Z60,CHAR(10),"\n"),"'","\'")&amp;"'"&amp;IF(V60="○",", sealable: true","")&amp;IF(W60="○",",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spans="1:28" ht="72.75">
      <c r="A61" s="1" t="s">
        <v>504</v>
      </c>
      <c r="B61" s="1" t="s">
        <v>481</v>
      </c>
      <c r="E61" s="1" t="s">
        <v>505</v>
      </c>
      <c r="F61" s="1" t="s">
        <v>506</v>
      </c>
      <c r="G61" s="3" t="s">
        <v>507</v>
      </c>
      <c r="H61" s="4" t="s">
        <v>508</v>
      </c>
      <c r="I61" s="1" t="s">
        <v>27</v>
      </c>
      <c r="N61" s="1" t="s">
        <v>76</v>
      </c>
      <c r="Q61" s="5"/>
      <c r="S61" s="5"/>
      <c r="X61" s="6" t="s">
        <v>509</v>
      </c>
      <c r="Y61" s="6" t="s">
        <v>510</v>
      </c>
      <c r="Z61" s="25" t="s">
        <v>511</v>
      </c>
      <c r="AA61" s="5"/>
      <c r="AB61" s="7" t="str">
        <f>", '"&amp;A61&amp;"': {megami: '"&amp;B61&amp;"'"&amp;IF(C61&lt;&gt;"",", anotherID: '"&amp;C61&amp;"', replace: '"&amp;D61&amp;"'","")&amp;", name: '"&amp;SUBSTITUTE(E61,"'","\'")&amp;"', nameEn: '"&amp;SUBSTITUTE(H61,"'","\'")&amp;"', ruby: '"&amp;F61&amp;"', baseType: '"&amp;VLOOKUP(I61,マスタ!$A$1:$B$99,2,FALSE)&amp;"'" &amp; IF(J61 = "○", ", extra: true", "")  &amp; IF(K61 &lt;&gt; "", ", extraFrom: '" &amp; K61 &amp; "'", "")  &amp; IF(L61 &lt;&gt; "", ", exchanbaleTo: '" &amp; L61 &amp; "'", "")&amp; IF(M61 = "○", ", poison: true'", "")&amp; ", types: ['"&amp;VLOOKUP(N61,マスタ!$D$1:$E$99,2,FALSE)&amp;"'"&amp;IF(O61&lt;&gt;"",", '"&amp;VLOOKUP(O61,マスタ!$D$1:$E$99,2,FALSE)&amp;"'","")&amp;"]"&amp;IF(P61&lt;&gt;"",", range: '"&amp;P61&amp;"'","")&amp;IF(R61&lt;&gt;"",", damage: '"&amp;R61&amp;"'","")&amp;IF(T61&lt;&gt;"",", capacity: '"&amp;T61&amp;"'","")&amp;IF(U61&lt;&gt;"",", cost: '"&amp;U61&amp;"'","")&amp;", text: '"&amp;SUBSTITUTE(X61,CHAR(10),"\n")&amp;"', textEn: '"&amp;SUBSTITUTE(SUBSTITUTE(Z61,CHAR(10),"\n"),"'","\'")&amp;"'"&amp;IF(V61="○",", sealable: true","")&amp;IF(W61="○",",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spans="1:28" ht="60.75">
      <c r="A62" s="1" t="s">
        <v>512</v>
      </c>
      <c r="B62" s="1" t="s">
        <v>481</v>
      </c>
      <c r="E62" s="1" t="s">
        <v>513</v>
      </c>
      <c r="F62" s="1" t="s">
        <v>514</v>
      </c>
      <c r="G62" s="3" t="s">
        <v>515</v>
      </c>
      <c r="H62" s="4" t="s">
        <v>516</v>
      </c>
      <c r="I62" s="1" t="s">
        <v>27</v>
      </c>
      <c r="N62" s="1" t="s">
        <v>76</v>
      </c>
      <c r="O62" s="1" t="s">
        <v>94</v>
      </c>
      <c r="Q62" s="5"/>
      <c r="S62" s="5"/>
      <c r="X62" s="6" t="s">
        <v>517</v>
      </c>
      <c r="Y62" s="48" t="s">
        <v>1312</v>
      </c>
      <c r="Z62" s="25" t="s">
        <v>518</v>
      </c>
      <c r="AA62" s="5"/>
      <c r="AB62" s="7" t="str">
        <f>", '"&amp;A62&amp;"': {megami: '"&amp;B62&amp;"'"&amp;IF(C62&lt;&gt;"",", anotherID: '"&amp;C62&amp;"', replace: '"&amp;D62&amp;"'","")&amp;", name: '"&amp;SUBSTITUTE(E62,"'","\'")&amp;"', nameEn: '"&amp;SUBSTITUTE(H62,"'","\'")&amp;"', ruby: '"&amp;F62&amp;"', baseType: '"&amp;VLOOKUP(I62,マスタ!$A$1:$B$99,2,FALSE)&amp;"'" &amp; IF(J62 = "○", ", extra: true", "")  &amp; IF(K62 &lt;&gt; "", ", extraFrom: '" &amp; K62 &amp; "'", "")  &amp; IF(L62 &lt;&gt; "", ", exchanbaleTo: '" &amp; L62 &amp; "'", "")&amp; IF(M62 = "○", ", poison: true'", "")&amp; ", types: ['"&amp;VLOOKUP(N62,マスタ!$D$1:$E$99,2,FALSE)&amp;"'"&amp;IF(O62&lt;&gt;"",", '"&amp;VLOOKUP(O62,マスタ!$D$1:$E$99,2,FALSE)&amp;"'","")&amp;"]"&amp;IF(P62&lt;&gt;"",", range: '"&amp;P62&amp;"'","")&amp;IF(R62&lt;&gt;"",", damage: '"&amp;R62&amp;"'","")&amp;IF(T62&lt;&gt;"",", capacity: '"&amp;T62&amp;"'","")&amp;IF(U62&lt;&gt;"",", cost: '"&amp;U62&amp;"'","")&amp;", text: '"&amp;SUBSTITUTE(X62,CHAR(10),"\n")&amp;"', textEn: '"&amp;SUBSTITUTE(SUBSTITUTE(Z62,CHAR(10),"\n"),"'","\'")&amp;"'"&amp;IF(V62="○",", sealable: true","")&amp;IF(W62="○",",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spans="1:28" ht="40.5">
      <c r="A63" s="1" t="s">
        <v>519</v>
      </c>
      <c r="B63" s="1" t="s">
        <v>481</v>
      </c>
      <c r="E63" s="1" t="s">
        <v>520</v>
      </c>
      <c r="F63" s="1" t="s">
        <v>521</v>
      </c>
      <c r="G63" s="3" t="s">
        <v>522</v>
      </c>
      <c r="H63" s="4" t="s">
        <v>523</v>
      </c>
      <c r="I63" s="1" t="s">
        <v>27</v>
      </c>
      <c r="N63" s="1" t="s">
        <v>76</v>
      </c>
      <c r="O63" s="1" t="s">
        <v>65</v>
      </c>
      <c r="Q63" s="5"/>
      <c r="S63" s="5"/>
      <c r="X63" s="6" t="s">
        <v>524</v>
      </c>
      <c r="Y63" s="15" t="s">
        <v>525</v>
      </c>
      <c r="Z63" s="4" t="s">
        <v>526</v>
      </c>
      <c r="AA63" s="5"/>
      <c r="AB63" s="7" t="str">
        <f>", '"&amp;A63&amp;"': {megami: '"&amp;B63&amp;"'"&amp;IF(C63&lt;&gt;"",", anotherID: '"&amp;C63&amp;"', replace: '"&amp;D63&amp;"'","")&amp;", name: '"&amp;SUBSTITUTE(E63,"'","\'")&amp;"', nameEn: '"&amp;SUBSTITUTE(H63,"'","\'")&amp;"', ruby: '"&amp;F63&amp;"', baseType: '"&amp;VLOOKUP(I63,マスタ!$A$1:$B$99,2,FALSE)&amp;"'" &amp; IF(J63 = "○", ", extra: true", "")  &amp; IF(K63 &lt;&gt; "", ", extraFrom: '" &amp; K63 &amp; "'", "")  &amp; IF(L63 &lt;&gt; "", ", exchanbaleTo: '" &amp; L63 &amp; "'", "")&amp; IF(M63 = "○", ", poison: true'", "")&amp; ", types: ['"&amp;VLOOKUP(N63,マスタ!$D$1:$E$99,2,FALSE)&amp;"'"&amp;IF(O63&lt;&gt;"",", '"&amp;VLOOKUP(O63,マスタ!$D$1:$E$99,2,FALSE)&amp;"'","")&amp;"]"&amp;IF(P63&lt;&gt;"",", range: '"&amp;P63&amp;"'","")&amp;IF(R63&lt;&gt;"",", damage: '"&amp;R63&amp;"'","")&amp;IF(T63&lt;&gt;"",", capacity: '"&amp;T63&amp;"'","")&amp;IF(U63&lt;&gt;"",", cost: '"&amp;U63&amp;"'","")&amp;", text: '"&amp;SUBSTITUTE(X63,CHAR(10),"\n")&amp;"', textEn: '"&amp;SUBSTITUTE(SUBSTITUTE(Z63,CHAR(10),"\n"),"'","\'")&amp;"'"&amp;IF(V63="○",", sealable: true","")&amp;IF(W63="○",",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spans="1:28" ht="48.75">
      <c r="A64" s="1" t="s">
        <v>527</v>
      </c>
      <c r="B64" s="1" t="s">
        <v>481</v>
      </c>
      <c r="E64" s="1" t="s">
        <v>528</v>
      </c>
      <c r="F64" s="1" t="s">
        <v>529</v>
      </c>
      <c r="G64" s="3" t="s">
        <v>530</v>
      </c>
      <c r="H64" s="4" t="s">
        <v>531</v>
      </c>
      <c r="I64" s="1" t="s">
        <v>27</v>
      </c>
      <c r="N64" s="1" t="s">
        <v>85</v>
      </c>
      <c r="Q64" s="5"/>
      <c r="S64" s="5"/>
      <c r="T64" s="1" t="s">
        <v>104</v>
      </c>
      <c r="X64" s="6" t="s">
        <v>532</v>
      </c>
      <c r="Y64" s="14" t="s">
        <v>533</v>
      </c>
      <c r="Z64" s="10" t="s">
        <v>534</v>
      </c>
      <c r="AA64" s="5"/>
      <c r="AB64" s="7" t="str">
        <f>", '"&amp;A64&amp;"': {megami: '"&amp;B64&amp;"'"&amp;IF(C64&lt;&gt;"",", anotherID: '"&amp;C64&amp;"', replace: '"&amp;D64&amp;"'","")&amp;", name: '"&amp;SUBSTITUTE(E64,"'","\'")&amp;"', nameEn: '"&amp;SUBSTITUTE(H64,"'","\'")&amp;"', ruby: '"&amp;F64&amp;"', baseType: '"&amp;VLOOKUP(I64,マスタ!$A$1:$B$99,2,FALSE)&amp;"'" &amp; IF(J64 = "○", ", extra: true", "")  &amp; IF(K64 &lt;&gt; "", ", extraFrom: '" &amp; K64 &amp; "'", "")  &amp; IF(L64 &lt;&gt; "", ", exchanbaleTo: '" &amp; L64 &amp; "'", "")&amp; IF(M64 = "○", ", poison: true'", "")&amp; ", types: ['"&amp;VLOOKUP(N64,マスタ!$D$1:$E$99,2,FALSE)&amp;"'"&amp;IF(O64&lt;&gt;"",", '"&amp;VLOOKUP(O64,マスタ!$D$1:$E$99,2,FALSE)&amp;"'","")&amp;"]"&amp;IF(P64&lt;&gt;"",", range: '"&amp;P64&amp;"'","")&amp;IF(R64&lt;&gt;"",", damage: '"&amp;R64&amp;"'","")&amp;IF(T64&lt;&gt;"",", capacity: '"&amp;T64&amp;"'","")&amp;IF(U64&lt;&gt;"",", cost: '"&amp;U64&amp;"'","")&amp;", text: '"&amp;SUBSTITUTE(X64,CHAR(10),"\n")&amp;"', textEn: '"&amp;SUBSTITUTE(SUBSTITUTE(Z64,CHAR(10),"\n"),"'","\'")&amp;"'"&amp;IF(V64="○",", sealable: true","")&amp;IF(W64="○",",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spans="1:28" ht="13.5">
      <c r="A65" s="1" t="s">
        <v>535</v>
      </c>
      <c r="B65" s="1" t="s">
        <v>481</v>
      </c>
      <c r="E65" s="1" t="s">
        <v>536</v>
      </c>
      <c r="F65" s="1" t="s">
        <v>537</v>
      </c>
      <c r="G65" s="3" t="s">
        <v>536</v>
      </c>
      <c r="H65" s="4" t="s">
        <v>538</v>
      </c>
      <c r="I65" s="1" t="s">
        <v>112</v>
      </c>
      <c r="N65" s="1" t="s">
        <v>28</v>
      </c>
      <c r="O65" s="1" t="s">
        <v>65</v>
      </c>
      <c r="P65" s="1" t="s">
        <v>29</v>
      </c>
      <c r="Q65" s="5"/>
      <c r="R65" s="1" t="s">
        <v>47</v>
      </c>
      <c r="S65" s="5"/>
      <c r="U65" s="1" t="s">
        <v>104</v>
      </c>
      <c r="X65" s="1" t="s">
        <v>539</v>
      </c>
      <c r="Y65" s="3" t="s">
        <v>540</v>
      </c>
      <c r="Z65" s="8" t="s">
        <v>541</v>
      </c>
      <c r="AA65" s="5"/>
      <c r="AB65" s="7" t="str">
        <f>", '"&amp;A65&amp;"': {megami: '"&amp;B65&amp;"'"&amp;IF(C65&lt;&gt;"",", anotherID: '"&amp;C65&amp;"', replace: '"&amp;D65&amp;"'","")&amp;", name: '"&amp;SUBSTITUTE(E65,"'","\'")&amp;"', nameEn: '"&amp;SUBSTITUTE(H65,"'","\'")&amp;"', ruby: '"&amp;F65&amp;"', baseType: '"&amp;VLOOKUP(I65,マスタ!$A$1:$B$99,2,FALSE)&amp;"'" &amp; IF(J65 = "○", ", extra: true", "")  &amp; IF(K65 &lt;&gt; "", ", extraFrom: '" &amp; K65 &amp; "'", "")  &amp; IF(L65 &lt;&gt; "", ", exchanbaleTo: '" &amp; L65 &amp; "'", "")&amp; IF(M65 = "○", ", poison: true'", "")&amp; ", types: ['"&amp;VLOOKUP(N65,マスタ!$D$1:$E$99,2,FALSE)&amp;"'"&amp;IF(O65&lt;&gt;"",", '"&amp;VLOOKUP(O65,マスタ!$D$1:$E$99,2,FALSE)&amp;"'","")&amp;"]"&amp;IF(P65&lt;&gt;"",", range: '"&amp;P65&amp;"'","")&amp;IF(R65&lt;&gt;"",", damage: '"&amp;R65&amp;"'","")&amp;IF(T65&lt;&gt;"",", capacity: '"&amp;T65&amp;"'","")&amp;IF(U65&lt;&gt;"",", cost: '"&amp;U65&amp;"'","")&amp;", text: '"&amp;SUBSTITUTE(X65,CHAR(10),"\n")&amp;"', textEn: '"&amp;SUBSTITUTE(SUBSTITUTE(Z65,CHAR(10),"\n"),"'","\'")&amp;"'"&amp;IF(V65="○",", sealable: true","")&amp;IF(W65="○",",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spans="1:28" ht="25.5" customHeight="1">
      <c r="A66" s="1" t="s">
        <v>542</v>
      </c>
      <c r="B66" s="1" t="s">
        <v>481</v>
      </c>
      <c r="E66" s="1" t="s">
        <v>543</v>
      </c>
      <c r="F66" s="1" t="s">
        <v>544</v>
      </c>
      <c r="G66" s="3" t="s">
        <v>545</v>
      </c>
      <c r="H66" s="4" t="s">
        <v>546</v>
      </c>
      <c r="I66" s="1" t="s">
        <v>112</v>
      </c>
      <c r="N66" s="1" t="s">
        <v>76</v>
      </c>
      <c r="O66" s="1" t="s">
        <v>94</v>
      </c>
      <c r="Q66" s="5"/>
      <c r="S66" s="5"/>
      <c r="U66" s="1" t="s">
        <v>46</v>
      </c>
      <c r="X66" s="6" t="s">
        <v>547</v>
      </c>
      <c r="Y66" s="3" t="s">
        <v>548</v>
      </c>
      <c r="Z66" s="4" t="s">
        <v>549</v>
      </c>
      <c r="AA66" s="5"/>
      <c r="AB66" s="7" t="str">
        <f>", '"&amp;A66&amp;"': {megami: '"&amp;B66&amp;"'"&amp;IF(C66&lt;&gt;"",", anotherID: '"&amp;C66&amp;"', replace: '"&amp;D66&amp;"'","")&amp;", name: '"&amp;SUBSTITUTE(E66,"'","\'")&amp;"', nameEn: '"&amp;SUBSTITUTE(H66,"'","\'")&amp;"', ruby: '"&amp;F66&amp;"', baseType: '"&amp;VLOOKUP(I66,マスタ!$A$1:$B$99,2,FALSE)&amp;"'" &amp; IF(J66 = "○", ", extra: true", "")  &amp; IF(K66 &lt;&gt; "", ", extraFrom: '" &amp; K66 &amp; "'", "")  &amp; IF(L66 &lt;&gt; "", ", exchanbaleTo: '" &amp; L66 &amp; "'", "")&amp; IF(M66 = "○", ", poison: true'", "")&amp; ", types: ['"&amp;VLOOKUP(N66,マスタ!$D$1:$E$99,2,FALSE)&amp;"'"&amp;IF(O66&lt;&gt;"",", '"&amp;VLOOKUP(O66,マスタ!$D$1:$E$99,2,FALSE)&amp;"'","")&amp;"]"&amp;IF(P66&lt;&gt;"",", range: '"&amp;P66&amp;"'","")&amp;IF(R66&lt;&gt;"",", damage: '"&amp;R66&amp;"'","")&amp;IF(T66&lt;&gt;"",", capacity: '"&amp;T66&amp;"'","")&amp;IF(U66&lt;&gt;"",", cost: '"&amp;U66&amp;"'","")&amp;", text: '"&amp;SUBSTITUTE(X66,CHAR(10),"\n")&amp;"', textEn: '"&amp;SUBSTITUTE(SUBSTITUTE(Z66,CHAR(10),"\n"),"'","\'")&amp;"'"&amp;IF(V66="○",", sealable: true","")&amp;IF(W66="○",",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spans="1:28" ht="13.5">
      <c r="A67" s="1" t="s">
        <v>550</v>
      </c>
      <c r="B67" s="1" t="s">
        <v>481</v>
      </c>
      <c r="E67" s="1" t="s">
        <v>551</v>
      </c>
      <c r="F67" s="1" t="s">
        <v>552</v>
      </c>
      <c r="G67" s="3" t="s">
        <v>553</v>
      </c>
      <c r="H67" s="4" t="s">
        <v>554</v>
      </c>
      <c r="I67" s="1" t="s">
        <v>112</v>
      </c>
      <c r="N67" s="1" t="s">
        <v>76</v>
      </c>
      <c r="Q67" s="5"/>
      <c r="S67" s="5"/>
      <c r="U67" s="1" t="s">
        <v>104</v>
      </c>
      <c r="X67" s="6" t="s">
        <v>555</v>
      </c>
      <c r="Y67" s="3" t="s">
        <v>556</v>
      </c>
      <c r="Z67" s="4" t="s">
        <v>557</v>
      </c>
      <c r="AA67" s="5"/>
      <c r="AB67" s="7" t="str">
        <f>", '"&amp;A67&amp;"': {megami: '"&amp;B67&amp;"'"&amp;IF(C67&lt;&gt;"",", anotherID: '"&amp;C67&amp;"', replace: '"&amp;D67&amp;"'","")&amp;", name: '"&amp;SUBSTITUTE(E67,"'","\'")&amp;"', nameEn: '"&amp;SUBSTITUTE(H67,"'","\'")&amp;"', ruby: '"&amp;F67&amp;"', baseType: '"&amp;VLOOKUP(I67,マスタ!$A$1:$B$99,2,FALSE)&amp;"'" &amp; IF(J67 = "○", ", extra: true", "")  &amp; IF(K67 &lt;&gt; "", ", extraFrom: '" &amp; K67 &amp; "'", "")  &amp; IF(L67 &lt;&gt; "", ", exchanbaleTo: '" &amp; L67 &amp; "'", "")&amp; IF(M67 = "○", ", poison: true'", "")&amp; ", types: ['"&amp;VLOOKUP(N67,マスタ!$D$1:$E$99,2,FALSE)&amp;"'"&amp;IF(O67&lt;&gt;"",", '"&amp;VLOOKUP(O67,マスタ!$D$1:$E$99,2,FALSE)&amp;"'","")&amp;"]"&amp;IF(P67&lt;&gt;"",", range: '"&amp;P67&amp;"'","")&amp;IF(R67&lt;&gt;"",", damage: '"&amp;R67&amp;"'","")&amp;IF(T67&lt;&gt;"",", capacity: '"&amp;T67&amp;"'","")&amp;IF(U67&lt;&gt;"",", cost: '"&amp;U67&amp;"'","")&amp;", text: '"&amp;SUBSTITUTE(X67,CHAR(10),"\n")&amp;"', textEn: '"&amp;SUBSTITUTE(SUBSTITUTE(Z67,CHAR(10),"\n"),"'","\'")&amp;"'"&amp;IF(V67="○",", sealable: true","")&amp;IF(W67="○",",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spans="1:28" ht="40.5">
      <c r="A68" s="1" t="s">
        <v>558</v>
      </c>
      <c r="B68" s="1" t="s">
        <v>481</v>
      </c>
      <c r="E68" s="1" t="s">
        <v>559</v>
      </c>
      <c r="F68" s="1" t="s">
        <v>560</v>
      </c>
      <c r="G68" s="3" t="s">
        <v>559</v>
      </c>
      <c r="H68" s="4" t="s">
        <v>561</v>
      </c>
      <c r="I68" s="1" t="s">
        <v>112</v>
      </c>
      <c r="N68" s="1" t="s">
        <v>76</v>
      </c>
      <c r="Q68" s="5"/>
      <c r="S68" s="5"/>
      <c r="U68" s="1" t="s">
        <v>336</v>
      </c>
      <c r="X68" s="6" t="s">
        <v>562</v>
      </c>
      <c r="Y68" s="14" t="s">
        <v>563</v>
      </c>
      <c r="Z68" s="31" t="s">
        <v>564</v>
      </c>
      <c r="AA68" s="5"/>
      <c r="AB68" s="7" t="str">
        <f>", '"&amp;A68&amp;"': {megami: '"&amp;B68&amp;"'"&amp;IF(C68&lt;&gt;"",", anotherID: '"&amp;C68&amp;"', replace: '"&amp;D68&amp;"'","")&amp;", name: '"&amp;SUBSTITUTE(E68,"'","\'")&amp;"', nameEn: '"&amp;SUBSTITUTE(H68,"'","\'")&amp;"', ruby: '"&amp;F68&amp;"', baseType: '"&amp;VLOOKUP(I68,マスタ!$A$1:$B$99,2,FALSE)&amp;"'" &amp; IF(J68 = "○", ", extra: true", "")  &amp; IF(K68 &lt;&gt; "", ", extraFrom: '" &amp; K68 &amp; "'", "")  &amp; IF(L68 &lt;&gt; "", ", exchanbaleTo: '" &amp; L68 &amp; "'", "")&amp; IF(M68 = "○", ", poison: true'", "")&amp; ", types: ['"&amp;VLOOKUP(N68,マスタ!$D$1:$E$99,2,FALSE)&amp;"'"&amp;IF(O68&lt;&gt;"",", '"&amp;VLOOKUP(O68,マスタ!$D$1:$E$99,2,FALSE)&amp;"'","")&amp;"]"&amp;IF(P68&lt;&gt;"",", range: '"&amp;P68&amp;"'","")&amp;IF(R68&lt;&gt;"",", damage: '"&amp;R68&amp;"'","")&amp;IF(T68&lt;&gt;"",", capacity: '"&amp;T68&amp;"'","")&amp;IF(U68&lt;&gt;"",", cost: '"&amp;U68&amp;"'","")&amp;", text: '"&amp;SUBSTITUTE(X68,CHAR(10),"\n")&amp;"', textEn: '"&amp;SUBSTITUTE(SUBSTITUTE(Z68,CHAR(10),"\n"),"'","\'")&amp;"'"&amp;IF(V68="○",", sealable: true","")&amp;IF(W68="○",",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spans="1:28" ht="13.5">
      <c r="A69" s="1" t="s">
        <v>565</v>
      </c>
      <c r="B69" s="1" t="s">
        <v>566</v>
      </c>
      <c r="E69" s="1" t="s">
        <v>567</v>
      </c>
      <c r="G69" s="3" t="s">
        <v>568</v>
      </c>
      <c r="H69" s="4" t="s">
        <v>569</v>
      </c>
      <c r="I69" s="1" t="s">
        <v>27</v>
      </c>
      <c r="N69" s="1" t="s">
        <v>28</v>
      </c>
      <c r="P69" s="28" t="s">
        <v>570</v>
      </c>
      <c r="Q69" s="29" t="s">
        <v>341</v>
      </c>
      <c r="R69" s="28" t="s">
        <v>30</v>
      </c>
      <c r="S69" s="29" t="s">
        <v>571</v>
      </c>
      <c r="Y69" s="32"/>
      <c r="Z69" s="21" t="s">
        <v>572</v>
      </c>
      <c r="AA69" s="28"/>
      <c r="AB69" s="33" t="str">
        <f>", '"&amp;A69&amp;"': {megami: '"&amp;B69&amp;"', name: '"&amp;E69&amp;"', ruby: '"&amp;F69&amp;"', baseType: '"&amp;VLOOKUP(I69,マスタ!$A$1:$B$99,2,FALSE)&amp;"', types: ['"&amp;VLOOKUP(N69,マスタ!$D$1:$E$99,2,FALSE)&amp;"'"&amp;IF(O69&lt;&gt;"",", '"&amp;VLOOKUP(O69,マスタ!$D$1:$E$99,2,FALSE)&amp;"'","")&amp;"]"&amp;IF(P69&lt;&gt;"",", range: '"&amp;P69&amp;"'","")&amp;IF(Q69&lt;&gt;"",", rangeOpened: '"&amp;Q69&amp;"'","")&amp;IF(R69&lt;&gt;"",", damage: '"&amp;R69&amp;"'","")&amp;IF(S69&lt;&gt;"",", damageOpened: '"&amp;S69&amp;"'","")&amp;IF(T69&lt;&gt;"",", capacity: '"&amp;T69&amp;"'","")&amp;IF(U69&lt;&gt;"",", cost: '"&amp;U69&amp;"'","")&amp;", text: '"&amp;SUBSTITUTE(X69,CHAR(10),"\n")&amp;"'"&amp;", textOpened: '"&amp;SUBSTITUTE(AA69,CHAR(10),"\n")&amp;"'}"</f>
        <v>, '06-yukihi-o-n-1': {megami: 'yukihi', name: 'しこみばり / ふくみばり', ruby: '', baseType: 'normal', types: ['attack'], range: '4-6', rangeOpened: '0-2', damage: '3/1', damageOpened: '1/2', text: '', textOpened: ''}</v>
      </c>
    </row>
    <row r="70" spans="1:28" ht="13.5">
      <c r="A70" s="1" t="s">
        <v>573</v>
      </c>
      <c r="B70" s="1" t="s">
        <v>566</v>
      </c>
      <c r="E70" s="1" t="s">
        <v>574</v>
      </c>
      <c r="G70" s="3" t="s">
        <v>575</v>
      </c>
      <c r="H70" s="26" t="s">
        <v>576</v>
      </c>
      <c r="I70" s="1" t="s">
        <v>27</v>
      </c>
      <c r="N70" s="1" t="s">
        <v>28</v>
      </c>
      <c r="P70" s="1" t="s">
        <v>577</v>
      </c>
      <c r="Q70" s="30" t="s">
        <v>341</v>
      </c>
      <c r="R70" s="1" t="s">
        <v>172</v>
      </c>
      <c r="S70" s="30" t="s">
        <v>172</v>
      </c>
      <c r="X70" s="1" t="s">
        <v>578</v>
      </c>
      <c r="Y70" s="3" t="s">
        <v>579</v>
      </c>
      <c r="Z70" s="21" t="s">
        <v>580</v>
      </c>
      <c r="AB70" s="33" t="str">
        <f>", '"&amp;A70&amp;"': {megami: '"&amp;B70&amp;"', name: '"&amp;E70&amp;"', ruby: '"&amp;F70&amp;"', baseType: '"&amp;VLOOKUP(I70,マスタ!$A$1:$B$99,2,FALSE)&amp;"', types: ['"&amp;VLOOKUP(N70,マスタ!$D$1:$E$99,2,FALSE)&amp;"'"&amp;IF(O70&lt;&gt;"",", '"&amp;VLOOKUP(O70,マスタ!$D$1:$E$99,2,FALSE)&amp;"'","")&amp;"]"&amp;IF(P70&lt;&gt;"",", range: '"&amp;P70&amp;"'","")&amp;IF(Q70&lt;&gt;"",", rangeOpened: '"&amp;Q70&amp;"'","")&amp;IF(R70&lt;&gt;"",", damage: '"&amp;R70&amp;"'","")&amp;IF(S70&lt;&gt;"",", damageOpened: '"&amp;S70&amp;"'","")&amp;IF(T70&lt;&gt;"",", capacity: '"&amp;T70&amp;"'","")&amp;IF(U70&lt;&gt;"",", cost: '"&amp;U70&amp;"'","")&amp;", text: '"&amp;SUBSTITUTE(X70,CHAR(10),"\n")&amp;"'"&amp;", textOpened: '"&amp;SUBSTITUTE(AA70,CHAR(10),"\n")&amp;"'}"</f>
        <v>, '06-yukihi-o-n-2': {megami: 'yukihi', name: 'しこみび / ねこだまし', ruby: '', baseType: 'normal', types: ['attack'], range: '5-6', rangeOpened: '0-2', damage: '1/1', damageOpened: '1/1', text: '【攻撃後】このカードを手札に戻し、傘の開閉を行う。 ', textOpened: ''}</v>
      </c>
    </row>
    <row r="71" spans="1:28" ht="61.5">
      <c r="A71" s="1" t="s">
        <v>581</v>
      </c>
      <c r="B71" s="1" t="s">
        <v>566</v>
      </c>
      <c r="E71" s="1" t="s">
        <v>582</v>
      </c>
      <c r="G71" s="3" t="s">
        <v>583</v>
      </c>
      <c r="H71" s="4" t="s">
        <v>584</v>
      </c>
      <c r="I71" s="1" t="s">
        <v>27</v>
      </c>
      <c r="N71" s="1" t="s">
        <v>28</v>
      </c>
      <c r="P71" s="1" t="s">
        <v>585</v>
      </c>
      <c r="Q71" s="30" t="s">
        <v>341</v>
      </c>
      <c r="R71" s="1" t="s">
        <v>172</v>
      </c>
      <c r="S71" s="30" t="s">
        <v>172</v>
      </c>
      <c r="X71" s="6" t="s">
        <v>586</v>
      </c>
      <c r="Y71" s="14" t="s">
        <v>587</v>
      </c>
      <c r="Z71" s="34" t="s">
        <v>588</v>
      </c>
      <c r="AA71" s="1" t="s">
        <v>589</v>
      </c>
      <c r="AB71" s="33" t="str">
        <f>", '"&amp;A71&amp;"': {megami: '"&amp;B71&amp;"', name: '"&amp;E71&amp;"', ruby: '"&amp;F71&amp;"', baseType: '"&amp;VLOOKUP(I71,マスタ!$A$1:$B$99,2,FALSE)&amp;"', types: ['"&amp;VLOOKUP(N71,マスタ!$D$1:$E$99,2,FALSE)&amp;"'"&amp;IF(O71&lt;&gt;"",", '"&amp;VLOOKUP(O71,マスタ!$D$1:$E$99,2,FALSE)&amp;"'","")&amp;"]"&amp;IF(P71&lt;&gt;"",", range: '"&amp;P71&amp;"'","")&amp;IF(Q71&lt;&gt;"",", rangeOpened: '"&amp;Q71&amp;"'","")&amp;IF(R71&lt;&gt;"",", damage: '"&amp;R71&amp;"'","")&amp;IF(S71&lt;&gt;"",", damageOpened: '"&amp;S71&amp;"'","")&amp;IF(T71&lt;&gt;"",", capacity: '"&amp;T71&amp;"'","")&amp;IF(U71&lt;&gt;"",", cost: '"&amp;U71&amp;"'","")&amp;", text: '"&amp;SUBSTITUTE(X71,CHAR(10),"\n")&amp;"'"&amp;", textOpened: '"&amp;SUBSTITUTE(AA71,CHAR(10),"\n")&amp;"'}"</f>
        <v>, '06-yukihi-o-n-3': {megami: 'yukihi', name: 'ふりはらい / たぐりよせ', ruby: '', baseType: 'normal', types: ['attack'], range: '2-5', rangeOpened: '0-2', damage: '1/1', damageOpened: '1/1', text: '【攻撃後】ダスト⇔間合：1 ', textOpened: '【攻撃後】間合→ダスト：2'}</v>
      </c>
    </row>
    <row r="72" spans="1:28" ht="13.5">
      <c r="A72" s="1" t="s">
        <v>590</v>
      </c>
      <c r="B72" s="1" t="s">
        <v>566</v>
      </c>
      <c r="E72" s="1" t="s">
        <v>591</v>
      </c>
      <c r="G72" s="3" t="s">
        <v>592</v>
      </c>
      <c r="H72" s="4" t="s">
        <v>593</v>
      </c>
      <c r="I72" s="1" t="s">
        <v>27</v>
      </c>
      <c r="N72" s="1" t="s">
        <v>28</v>
      </c>
      <c r="O72" s="1" t="s">
        <v>65</v>
      </c>
      <c r="P72" s="1" t="s">
        <v>570</v>
      </c>
      <c r="Q72" s="30" t="s">
        <v>341</v>
      </c>
      <c r="R72" s="1" t="s">
        <v>594</v>
      </c>
      <c r="S72" s="30" t="s">
        <v>595</v>
      </c>
      <c r="X72" s="6"/>
      <c r="Y72" s="14"/>
      <c r="Z72" s="21" t="s">
        <v>572</v>
      </c>
      <c r="AB72" s="33" t="str">
        <f>", '"&amp;A72&amp;"': {megami: '"&amp;B72&amp;"', name: '"&amp;E72&amp;"', ruby: '"&amp;F72&amp;"', baseType: '"&amp;VLOOKUP(I72,マスタ!$A$1:$B$99,2,FALSE)&amp;"', types: ['"&amp;VLOOKUP(N72,マスタ!$D$1:$E$99,2,FALSE)&amp;"'"&amp;IF(O72&lt;&gt;"",", '"&amp;VLOOKUP(O72,マスタ!$D$1:$E$99,2,FALSE)&amp;"'","")&amp;"]"&amp;IF(P72&lt;&gt;"",", range: '"&amp;P72&amp;"'","")&amp;IF(Q72&lt;&gt;"",", rangeOpened: '"&amp;Q72&amp;"'","")&amp;IF(R72&lt;&gt;"",", damage: '"&amp;R72&amp;"'","")&amp;IF(S72&lt;&gt;"",", damageOpened: '"&amp;S72&amp;"'","")&amp;IF(T72&lt;&gt;"",", capacity: '"&amp;T72&amp;"'","")&amp;IF(U72&lt;&gt;"",", cost: '"&amp;U72&amp;"'","")&amp;", text: '"&amp;SUBSTITUTE(X72,CHAR(10),"\n")&amp;"'"&amp;", textOpened: '"&amp;SUBSTITUTE(AA72,CHAR(10),"\n")&amp;"'}"</f>
        <v>, '06-yukihi-o-n-4': {megami: 'yukihi', name: 'ふりまわし / つきさし', ruby: '', baseType: 'normal', types: ['attack', 'fullpower'], range: '4-6', rangeOpened: '0-2', damage: '5/-', damageOpened: '-/2', text: '', textOpened: ''}</v>
      </c>
    </row>
    <row r="73" spans="1:28" ht="48">
      <c r="A73" s="1" t="s">
        <v>596</v>
      </c>
      <c r="B73" s="1" t="s">
        <v>566</v>
      </c>
      <c r="E73" s="1" t="s">
        <v>597</v>
      </c>
      <c r="G73" s="3" t="s">
        <v>598</v>
      </c>
      <c r="H73" s="4" t="s">
        <v>599</v>
      </c>
      <c r="I73" s="1" t="s">
        <v>27</v>
      </c>
      <c r="N73" s="1" t="s">
        <v>76</v>
      </c>
      <c r="Q73" s="30"/>
      <c r="S73" s="30"/>
      <c r="X73" s="6" t="s">
        <v>600</v>
      </c>
      <c r="Y73" s="15" t="s">
        <v>601</v>
      </c>
      <c r="Z73" s="4" t="s">
        <v>602</v>
      </c>
      <c r="AB73" s="33" t="str">
        <f>", '"&amp;A73&amp;"': {megami: '"&amp;B73&amp;"', name: '"&amp;E73&amp;"', ruby: '"&amp;F73&amp;"', baseType: '"&amp;VLOOKUP(I73,マスタ!$A$1:$B$99,2,FALSE)&amp;"', types: ['"&amp;VLOOKUP(N73,マスタ!$D$1:$E$99,2,FALSE)&amp;"'"&amp;IF(O73&lt;&gt;"",", '"&amp;VLOOKUP(O73,マスタ!$D$1:$E$99,2,FALSE)&amp;"'","")&amp;"]"&amp;IF(P73&lt;&gt;"",", range: '"&amp;P73&amp;"'","")&amp;IF(Q73&lt;&gt;"",", rangeOpened: '"&amp;Q73&amp;"'","")&amp;IF(R73&lt;&gt;"",", damage: '"&amp;R73&amp;"'","")&amp;IF(S73&lt;&gt;"",", damageOpened: '"&amp;S73&amp;"'","")&amp;IF(T73&lt;&gt;"",", capacity: '"&amp;T73&amp;"'","")&amp;IF(U73&lt;&gt;"",", cost: '"&amp;U73&amp;"'","")&amp;", text: '"&amp;SUBSTITUTE(X73,CHAR(10),"\n")&amp;"'"&amp;", textOpened: '"&amp;SUBSTITUTE(AA73,CHAR(10),"\n")&amp;"'}"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spans="1:28" ht="61.5">
      <c r="A74" s="1" t="s">
        <v>603</v>
      </c>
      <c r="B74" s="1" t="s">
        <v>566</v>
      </c>
      <c r="E74" s="1" t="s">
        <v>604</v>
      </c>
      <c r="G74" s="3" t="s">
        <v>605</v>
      </c>
      <c r="H74" s="4" t="s">
        <v>606</v>
      </c>
      <c r="I74" s="1" t="s">
        <v>27</v>
      </c>
      <c r="N74" s="1" t="s">
        <v>76</v>
      </c>
      <c r="O74" s="1" t="s">
        <v>94</v>
      </c>
      <c r="Q74" s="30"/>
      <c r="S74" s="30"/>
      <c r="X74" s="6" t="s">
        <v>607</v>
      </c>
      <c r="Y74" s="48" t="s">
        <v>1319</v>
      </c>
      <c r="Z74" s="34" t="s">
        <v>1322</v>
      </c>
      <c r="AA74" s="1" t="s">
        <v>608</v>
      </c>
      <c r="AB74" s="33" t="str">
        <f>", '"&amp;A74&amp;"': {megami: '"&amp;B74&amp;"', name: '"&amp;E74&amp;"', ruby: '"&amp;F74&amp;"', baseType: '"&amp;VLOOKUP(I74,マスタ!$A$1:$B$99,2,FALSE)&amp;"', types: ['"&amp;VLOOKUP(N74,マスタ!$D$1:$E$99,2,FALSE)&amp;"'"&amp;IF(O74&lt;&gt;"",", '"&amp;VLOOKUP(O74,マスタ!$D$1:$E$99,2,FALSE)&amp;"'","")&amp;"]"&amp;IF(P74&lt;&gt;"",", range: '"&amp;P74&amp;"'","")&amp;IF(Q74&lt;&gt;"",", rangeOpened: '"&amp;Q74&amp;"'","")&amp;IF(R74&lt;&gt;"",", damage: '"&amp;R74&amp;"'","")&amp;IF(S74&lt;&gt;"",", damageOpened: '"&amp;S74&amp;"'","")&amp;IF(T74&lt;&gt;"",", capacity: '"&amp;T74&amp;"'","")&amp;IF(U74&lt;&gt;"",", cost: '"&amp;U74&amp;"'","")&amp;", text: '"&amp;SUBSTITUTE(X74,CHAR(10),"\n")&amp;"'"&amp;", textOpened: '"&amp;SUBSTITUTE(AA74,CHAR(10),"\n")&amp;"'}"</f>
        <v>, '06-yukihi-o-n-6': {megami: 'yukihi', name: 'ひきあし / もぐりこみ', ruby: '', baseType: 'normal', types: ['action', 'reaction'], text: 'ダスト→間合：1 ', textOpened: '間合→ダスト：1'}</v>
      </c>
    </row>
    <row r="75" spans="1:28" ht="96.75">
      <c r="A75" s="1" t="s">
        <v>609</v>
      </c>
      <c r="B75" s="1" t="s">
        <v>566</v>
      </c>
      <c r="E75" s="1" t="s">
        <v>610</v>
      </c>
      <c r="G75" s="3" t="s">
        <v>611</v>
      </c>
      <c r="H75" s="4" t="s">
        <v>612</v>
      </c>
      <c r="I75" s="1" t="s">
        <v>27</v>
      </c>
      <c r="N75" s="1" t="s">
        <v>85</v>
      </c>
      <c r="Q75" s="30"/>
      <c r="S75" s="30"/>
      <c r="T75" s="1" t="s">
        <v>36</v>
      </c>
      <c r="X75" s="6" t="s">
        <v>613</v>
      </c>
      <c r="Y75" s="14" t="s">
        <v>614</v>
      </c>
      <c r="Z75" s="49" t="s">
        <v>1321</v>
      </c>
      <c r="AB75" s="33" t="str">
        <f>", '"&amp;A75&amp;"': {megami: '"&amp;B75&amp;"', name: '"&amp;E75&amp;"', ruby: '"&amp;F75&amp;"', baseType: '"&amp;VLOOKUP(I75,マスタ!$A$1:$B$99,2,FALSE)&amp;"', types: ['"&amp;VLOOKUP(N75,マスタ!$D$1:$E$99,2,FALSE)&amp;"'"&amp;IF(O75&lt;&gt;"",", '"&amp;VLOOKUP(O75,マスタ!$D$1:$E$99,2,FALSE)&amp;"'","")&amp;"]"&amp;IF(P75&lt;&gt;"",", range: '"&amp;P75&amp;"'","")&amp;IF(Q75&lt;&gt;"",", rangeOpened: '"&amp;Q75&amp;"'","")&amp;IF(R75&lt;&gt;"",", damage: '"&amp;R75&amp;"'","")&amp;IF(S75&lt;&gt;"",", damageOpened: '"&amp;S75&amp;"'","")&amp;IF(T75&lt;&gt;"",", capacity: '"&amp;T75&amp;"'","")&amp;IF(U75&lt;&gt;"",", cost: '"&amp;U75&amp;"'","")&amp;", text: '"&amp;SUBSTITUTE(X75,CHAR(10),"\n")&amp;"'"&amp;", textOpened: '"&amp;SUBSTITUTE(AA75,CHAR(10),"\n")&amp;"'}"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spans="1:28" ht="48">
      <c r="A76" s="1" t="s">
        <v>615</v>
      </c>
      <c r="B76" s="1" t="s">
        <v>566</v>
      </c>
      <c r="E76" s="1" t="s">
        <v>616</v>
      </c>
      <c r="G76" s="3" t="s">
        <v>617</v>
      </c>
      <c r="H76" s="4" t="s">
        <v>618</v>
      </c>
      <c r="I76" s="1" t="s">
        <v>112</v>
      </c>
      <c r="N76" s="1" t="s">
        <v>28</v>
      </c>
      <c r="P76" s="1" t="s">
        <v>171</v>
      </c>
      <c r="Q76" s="30" t="s">
        <v>619</v>
      </c>
      <c r="R76" s="1" t="s">
        <v>30</v>
      </c>
      <c r="S76" s="30" t="s">
        <v>620</v>
      </c>
      <c r="U76" s="1" t="s">
        <v>36</v>
      </c>
      <c r="X76" s="6"/>
      <c r="Y76" s="14" t="s">
        <v>621</v>
      </c>
      <c r="Z76" s="21" t="s">
        <v>622</v>
      </c>
      <c r="AA76" s="6" t="s">
        <v>623</v>
      </c>
      <c r="AB76" s="33" t="str">
        <f>", '"&amp;A76&amp;"': {megami: '"&amp;B76&amp;"', name: '"&amp;E76&amp;"', ruby: '"&amp;F76&amp;"', baseType: '"&amp;VLOOKUP(I76,マスタ!$A$1:$B$99,2,FALSE)&amp;"', types: ['"&amp;VLOOKUP(N76,マスタ!$D$1:$E$99,2,FALSE)&amp;"'"&amp;IF(O76&lt;&gt;"",", '"&amp;VLOOKUP(O76,マスタ!$D$1:$E$99,2,FALSE)&amp;"'","")&amp;"]"&amp;IF(P76&lt;&gt;"",", range: '"&amp;P76&amp;"'","")&amp;IF(Q76&lt;&gt;"",", rangeOpened: '"&amp;Q76&amp;"'","")&amp;IF(R76&lt;&gt;"",", damage: '"&amp;R76&amp;"'","")&amp;IF(S76&lt;&gt;"",", damageOpened: '"&amp;S76&amp;"'","")&amp;IF(T76&lt;&gt;"",", capacity: '"&amp;T76&amp;"'","")&amp;IF(U76&lt;&gt;"",", cost: '"&amp;U76&amp;"'","")&amp;", text: '"&amp;SUBSTITUTE(X76,CHAR(10),"\n")&amp;"'"&amp;", textOpened: '"&amp;SUBSTITUTE(AA76,CHAR(10),"\n")&amp;"'}"</f>
        <v>, '06-yukihi-o-s-1': {megami: 'yukihi', name: 'はらりゆき', ruby: '', baseType: 'special', types: ['attack'], range: '3-5', rangeOpened: '0-1', damage: '3/1', damageOpened: '0/0', cost: '2', text: '', textOpened: '----\n【即再起】あなたが傘の開閉を行う。 '}</v>
      </c>
    </row>
    <row r="77" spans="1:28" ht="27">
      <c r="A77" s="1" t="s">
        <v>624</v>
      </c>
      <c r="B77" s="1" t="s">
        <v>566</v>
      </c>
      <c r="E77" s="1" t="s">
        <v>625</v>
      </c>
      <c r="G77" s="3" t="s">
        <v>626</v>
      </c>
      <c r="H77" s="4" t="s">
        <v>627</v>
      </c>
      <c r="I77" s="1" t="s">
        <v>112</v>
      </c>
      <c r="N77" s="1" t="s">
        <v>28</v>
      </c>
      <c r="P77" s="1" t="s">
        <v>570</v>
      </c>
      <c r="Q77" s="30" t="s">
        <v>336</v>
      </c>
      <c r="R77" s="1" t="s">
        <v>620</v>
      </c>
      <c r="S77" s="30" t="s">
        <v>628</v>
      </c>
      <c r="U77" s="1" t="s">
        <v>131</v>
      </c>
      <c r="X77" s="6"/>
      <c r="Y77" s="14" t="s">
        <v>629</v>
      </c>
      <c r="Z77" s="21" t="s">
        <v>572</v>
      </c>
      <c r="AB77" s="33" t="str">
        <f>", '"&amp;A77&amp;"': {megami: '"&amp;B77&amp;"', name: '"&amp;E77&amp;"', ruby: '"&amp;F77&amp;"', baseType: '"&amp;VLOOKUP(I77,マスタ!$A$1:$B$99,2,FALSE)&amp;"', types: ['"&amp;VLOOKUP(N77,マスタ!$D$1:$E$99,2,FALSE)&amp;"'"&amp;IF(O77&lt;&gt;"",", '"&amp;VLOOKUP(O77,マスタ!$D$1:$E$99,2,FALSE)&amp;"'","")&amp;"]"&amp;IF(P77&lt;&gt;"",", range: '"&amp;P77&amp;"'","")&amp;IF(Q77&lt;&gt;"",", rangeOpened: '"&amp;Q77&amp;"'","")&amp;IF(R77&lt;&gt;"",", damage: '"&amp;R77&amp;"'","")&amp;IF(S77&lt;&gt;"",", damageOpened: '"&amp;S77&amp;"'","")&amp;IF(T77&lt;&gt;"",", capacity: '"&amp;T77&amp;"'","")&amp;IF(U77&lt;&gt;"",", cost: '"&amp;U77&amp;"'","")&amp;", text: '"&amp;SUBSTITUTE(X77,CHAR(10),"\n")&amp;"'"&amp;", textOpened: '"&amp;SUBSTITUTE(AA77,CHAR(10),"\n")&amp;"'}"</f>
        <v>, '06-yukihi-o-s-2': {megami: 'yukihi', name: 'ゆらりび', ruby: '', baseType: 'special', types: ['attack'], range: '4-6', rangeOpened: '0', damage: '0/0', damageOpened: '4/5', cost: '5', text: '', textOpened: ''}</v>
      </c>
    </row>
    <row r="78" spans="1:28" ht="13.5">
      <c r="A78" s="1" t="s">
        <v>630</v>
      </c>
      <c r="B78" s="1" t="s">
        <v>566</v>
      </c>
      <c r="E78" s="1" t="s">
        <v>631</v>
      </c>
      <c r="G78" s="3" t="s">
        <v>632</v>
      </c>
      <c r="H78" s="4" t="s">
        <v>633</v>
      </c>
      <c r="I78" s="1" t="s">
        <v>112</v>
      </c>
      <c r="N78" s="1" t="s">
        <v>85</v>
      </c>
      <c r="O78" s="1" t="s">
        <v>65</v>
      </c>
      <c r="Q78" s="30"/>
      <c r="S78" s="30"/>
      <c r="T78" s="1" t="s">
        <v>114</v>
      </c>
      <c r="U78" s="1" t="s">
        <v>46</v>
      </c>
      <c r="X78" s="6" t="s">
        <v>634</v>
      </c>
      <c r="Y78" s="3" t="s">
        <v>635</v>
      </c>
      <c r="Z78" s="4" t="s">
        <v>636</v>
      </c>
      <c r="AB78" s="33" t="str">
        <f>", '"&amp;A78&amp;"': {megami: '"&amp;B78&amp;"', name: '"&amp;E78&amp;"', ruby: '"&amp;F78&amp;"', baseType: '"&amp;VLOOKUP(I78,マスタ!$A$1:$B$99,2,FALSE)&amp;"', types: ['"&amp;VLOOKUP(N78,マスタ!$D$1:$E$99,2,FALSE)&amp;"'"&amp;IF(O78&lt;&gt;"",", '"&amp;VLOOKUP(O78,マスタ!$D$1:$E$99,2,FALSE)&amp;"'","")&amp;"]"&amp;IF(P78&lt;&gt;"",", range: '"&amp;P78&amp;"'","")&amp;IF(Q78&lt;&gt;"",", rangeOpened: '"&amp;Q78&amp;"'","")&amp;IF(R78&lt;&gt;"",", damage: '"&amp;R78&amp;"'","")&amp;IF(S78&lt;&gt;"",", damageOpened: '"&amp;S78&amp;"'","")&amp;IF(T78&lt;&gt;"",", capacity: '"&amp;T78&amp;"'","")&amp;IF(U78&lt;&gt;"",", cost: '"&amp;U78&amp;"'","")&amp;", text: '"&amp;SUBSTITUTE(X78,CHAR(10),"\n")&amp;"'"&amp;", textOpened: '"&amp;SUBSTITUTE(AA78,CHAR(10),"\n")&amp;"'}"</f>
        <v>, '06-yukihi-o-s-3': {megami: 'yukihi', name: 'どろりうら', ruby: '', baseType: 'special', types: ['enhance', 'fullpower'], capacity: '7', cost: '3', text: '【展開中】あなたのユキヒの《攻撃》は傘を開いた状態と傘を閉じた状態両方の適正距離を持つ。', textOpened: ''}</v>
      </c>
    </row>
    <row r="79" spans="1:28" ht="27">
      <c r="A79" s="1" t="s">
        <v>637</v>
      </c>
      <c r="B79" s="1" t="s">
        <v>566</v>
      </c>
      <c r="E79" s="1" t="s">
        <v>638</v>
      </c>
      <c r="G79" s="3" t="s">
        <v>639</v>
      </c>
      <c r="H79" s="4" t="s">
        <v>640</v>
      </c>
      <c r="I79" s="1" t="s">
        <v>112</v>
      </c>
      <c r="N79" s="1" t="s">
        <v>76</v>
      </c>
      <c r="O79" s="1" t="s">
        <v>94</v>
      </c>
      <c r="Q79" s="30"/>
      <c r="S79" s="30"/>
      <c r="U79" s="1" t="s">
        <v>203</v>
      </c>
      <c r="X79" s="6" t="s">
        <v>641</v>
      </c>
      <c r="Y79" s="14" t="s">
        <v>642</v>
      </c>
      <c r="Z79" s="4" t="s">
        <v>643</v>
      </c>
      <c r="AB79" s="33" t="str">
        <f>", '"&amp;A79&amp;"': {megami: '"&amp;B79&amp;"', name: '"&amp;E79&amp;"', ruby: '"&amp;F79&amp;"', baseType: '"&amp;VLOOKUP(I79,マスタ!$A$1:$B$99,2,FALSE)&amp;"', types: ['"&amp;VLOOKUP(N79,マスタ!$D$1:$E$99,2,FALSE)&amp;"'"&amp;IF(O79&lt;&gt;"",", '"&amp;VLOOKUP(O79,マスタ!$D$1:$E$99,2,FALSE)&amp;"'","")&amp;"]"&amp;IF(P79&lt;&gt;"",", range: '"&amp;P79&amp;"'","")&amp;IF(Q79&lt;&gt;"",", rangeOpened: '"&amp;Q79&amp;"'","")&amp;IF(R79&lt;&gt;"",", damage: '"&amp;R79&amp;"'","")&amp;IF(S79&lt;&gt;"",", damageOpened: '"&amp;S79&amp;"'","")&amp;IF(T79&lt;&gt;"",", capacity: '"&amp;T79&amp;"'","")&amp;IF(U79&lt;&gt;"",", cost: '"&amp;U79&amp;"'","")&amp;", text: '"&amp;SUBSTITUTE(X79,CHAR(10),"\n")&amp;"'"&amp;", textOpened: '"&amp;SUBSTITUTE(AA79,CHAR(10),"\n")&amp;"'}"</f>
        <v>, '06-yukihi-o-s-4': {megami: 'yukihi', name: 'くるりみ', ruby: '', baseType: 'special', types: ['action', 'reaction'], cost: '1', text: '傘の開閉を行う。 \nダスト→自オーラ：1', textOpened: ''}</v>
      </c>
    </row>
    <row r="80" spans="1:28" ht="13.5">
      <c r="A80" s="1" t="s">
        <v>644</v>
      </c>
      <c r="B80" s="1" t="s">
        <v>645</v>
      </c>
      <c r="E80" s="1" t="s">
        <v>646</v>
      </c>
      <c r="F80" s="1" t="s">
        <v>647</v>
      </c>
      <c r="G80" s="3" t="s">
        <v>648</v>
      </c>
      <c r="H80" s="4" t="s">
        <v>649</v>
      </c>
      <c r="I80" s="1" t="s">
        <v>27</v>
      </c>
      <c r="N80" s="1" t="s">
        <v>28</v>
      </c>
      <c r="P80" s="1" t="s">
        <v>650</v>
      </c>
      <c r="Q80" s="5"/>
      <c r="R80" s="1" t="s">
        <v>121</v>
      </c>
      <c r="S80" s="5"/>
      <c r="X80" s="1" t="s">
        <v>651</v>
      </c>
      <c r="Y80" s="1" t="s">
        <v>652</v>
      </c>
      <c r="Z80" s="17" t="s">
        <v>653</v>
      </c>
      <c r="AA80" s="5"/>
      <c r="AB80" s="7" t="str">
        <f>", '"&amp;A80&amp;"': {megami: '"&amp;B80&amp;"'"&amp;IF(C80&lt;&gt;"",", anotherID: '"&amp;C80&amp;"', replace: '"&amp;D80&amp;"'","")&amp;", name: '"&amp;SUBSTITUTE(E80,"'","\'")&amp;"', nameEn: '"&amp;SUBSTITUTE(H80,"'","\'")&amp;"', ruby: '"&amp;F80&amp;"', baseType: '"&amp;VLOOKUP(I80,マスタ!$A$1:$B$99,2,FALSE)&amp;"'" &amp; IF(J80 = "○", ", extra: true", "")  &amp; IF(K80 &lt;&gt; "", ", extraFrom: '" &amp; K80 &amp; "'", "")  &amp; IF(L80 &lt;&gt; "", ", exchangabaleTo: '" &amp; L80 &amp; "'", "")&amp; IF(M80 = "○", ", poison: true'", "")&amp; ", types: ['"&amp;VLOOKUP(N80,マスタ!$D$1:$E$99,2,FALSE)&amp;"'"&amp;IF(O80&lt;&gt;"",", '"&amp;VLOOKUP(O80,マスタ!$D$1:$E$99,2,FALSE)&amp;"'","")&amp;"]"&amp;IF(P80&lt;&gt;"",", range: '"&amp;P80&amp;"'","")&amp;IF(R80&lt;&gt;"",", damage: '"&amp;R80&amp;"'","")&amp;IF(T80&lt;&gt;"",", capacity: '"&amp;T80&amp;"'","")&amp;IF(U80&lt;&gt;"",", cost: '"&amp;U80&amp;"'","")&amp;", text: '"&amp;SUBSTITUTE(X80,CHAR(10),"\n")&amp;"', textEn: '"&amp;SUBSTITUTE(SUBSTITUTE(Z80,CHAR(10),"\n"),"'","\'")&amp;"'"&amp;IF(V80="○",", sealable: true","")&amp;IF(W80="○",",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spans="1:28" ht="60.75">
      <c r="A81" s="1" t="s">
        <v>654</v>
      </c>
      <c r="B81" s="1" t="s">
        <v>645</v>
      </c>
      <c r="E81" s="1" t="s">
        <v>655</v>
      </c>
      <c r="F81" s="1" t="s">
        <v>656</v>
      </c>
      <c r="G81" s="3" t="s">
        <v>657</v>
      </c>
      <c r="H81" s="27" t="s">
        <v>658</v>
      </c>
      <c r="I81" s="1" t="s">
        <v>27</v>
      </c>
      <c r="N81" s="1" t="s">
        <v>28</v>
      </c>
      <c r="O81" s="1" t="s">
        <v>94</v>
      </c>
      <c r="P81" s="1" t="s">
        <v>650</v>
      </c>
      <c r="Q81" s="5"/>
      <c r="R81" s="1" t="s">
        <v>659</v>
      </c>
      <c r="S81" s="5"/>
      <c r="X81" s="6" t="s">
        <v>660</v>
      </c>
      <c r="Y81" s="14" t="s">
        <v>661</v>
      </c>
      <c r="Z81" s="10" t="s">
        <v>662</v>
      </c>
      <c r="AA81" s="5"/>
      <c r="AB81" s="7" t="str">
        <f>", '"&amp;A81&amp;"': {megami: '"&amp;B81&amp;"'"&amp;IF(C81&lt;&gt;"",", anotherID: '"&amp;C81&amp;"', replace: '"&amp;D81&amp;"'","")&amp;", name: '"&amp;SUBSTITUTE(E81,"'","\'")&amp;"', nameEn: '"&amp;SUBSTITUTE(H81,"'","\'")&amp;"', ruby: '"&amp;F81&amp;"', baseType: '"&amp;VLOOKUP(I81,マスタ!$A$1:$B$99,2,FALSE)&amp;"'" &amp; IF(J81 = "○", ", extra: true", "")  &amp; IF(K81 &lt;&gt; "", ", extraFrom: '" &amp; K81 &amp; "'", "")  &amp; IF(L81 &lt;&gt; "", ", exchangabaleTo: '" &amp; L81 &amp; "'", "")&amp; IF(M81 = "○", ", poison: true'", "")&amp; ", types: ['"&amp;VLOOKUP(N81,マスタ!$D$1:$E$99,2,FALSE)&amp;"'"&amp;IF(O81&lt;&gt;"",", '"&amp;VLOOKUP(O81,マスタ!$D$1:$E$99,2,FALSE)&amp;"'","")&amp;"]"&amp;IF(P81&lt;&gt;"",", range: '"&amp;P81&amp;"'","")&amp;IF(R81&lt;&gt;"",", damage: '"&amp;R81&amp;"'","")&amp;IF(T81&lt;&gt;"",", capacity: '"&amp;T81&amp;"'","")&amp;IF(U81&lt;&gt;"",", cost: '"&amp;U81&amp;"'","")&amp;", text: '"&amp;SUBSTITUTE(X81,CHAR(10),"\n")&amp;"', textEn: '"&amp;SUBSTITUTE(SUBSTITUTE(Z81,CHAR(10),"\n"),"'","\'")&amp;"'"&amp;IF(V81="○",", sealable: true","")&amp;IF(W81="○",",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spans="1:28" ht="97.5">
      <c r="A82" s="1" t="s">
        <v>663</v>
      </c>
      <c r="B82" s="1" t="s">
        <v>645</v>
      </c>
      <c r="E82" s="1" t="s">
        <v>664</v>
      </c>
      <c r="F82" s="1" t="s">
        <v>665</v>
      </c>
      <c r="G82" s="3" t="s">
        <v>666</v>
      </c>
      <c r="H82" s="4" t="s">
        <v>667</v>
      </c>
      <c r="I82" s="1" t="s">
        <v>27</v>
      </c>
      <c r="N82" s="1" t="s">
        <v>28</v>
      </c>
      <c r="O82" s="1" t="s">
        <v>65</v>
      </c>
      <c r="P82" s="1" t="s">
        <v>468</v>
      </c>
      <c r="Q82" s="5"/>
      <c r="R82" s="1" t="s">
        <v>374</v>
      </c>
      <c r="S82" s="5"/>
      <c r="X82" s="6" t="s">
        <v>668</v>
      </c>
      <c r="Y82" s="14" t="s">
        <v>669</v>
      </c>
      <c r="Z82" s="31" t="s">
        <v>670</v>
      </c>
      <c r="AA82" s="5"/>
      <c r="AB82" s="7" t="str">
        <f>", '"&amp;A82&amp;"': {megami: '"&amp;B82&amp;"'"&amp;IF(C82&lt;&gt;"",", anotherID: '"&amp;C82&amp;"', replace: '"&amp;D82&amp;"'","")&amp;", name: '"&amp;SUBSTITUTE(E82,"'","\'")&amp;"', nameEn: '"&amp;SUBSTITUTE(H82,"'","\'")&amp;"', ruby: '"&amp;F82&amp;"', baseType: '"&amp;VLOOKUP(I82,マスタ!$A$1:$B$99,2,FALSE)&amp;"'" &amp; IF(J82 = "○", ", extra: true", "")  &amp; IF(K82 &lt;&gt; "", ", extraFrom: '" &amp; K82 &amp; "'", "")  &amp; IF(L82 &lt;&gt; "", ", exchangabaleTo: '" &amp; L82 &amp; "'", "")&amp; IF(M82 = "○", ", poison: true'", "")&amp; ", types: ['"&amp;VLOOKUP(N82,マスタ!$D$1:$E$99,2,FALSE)&amp;"'"&amp;IF(O82&lt;&gt;"",", '"&amp;VLOOKUP(O82,マスタ!$D$1:$E$99,2,FALSE)&amp;"'","")&amp;"]"&amp;IF(P82&lt;&gt;"",", range: '"&amp;P82&amp;"'","")&amp;IF(R82&lt;&gt;"",", damage: '"&amp;R82&amp;"'","")&amp;IF(T82&lt;&gt;"",", capacity: '"&amp;T82&amp;"'","")&amp;IF(U82&lt;&gt;"",", cost: '"&amp;U82&amp;"'","")&amp;", text: '"&amp;SUBSTITUTE(X82,CHAR(10),"\n")&amp;"', textEn: '"&amp;SUBSTITUTE(SUBSTITUTE(Z82,CHAR(10),"\n"),"'","\'")&amp;"'"&amp;IF(V82="○",", sealable: true","")&amp;IF(W82="○",",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spans="1:28" ht="27">
      <c r="A83" s="1" t="s">
        <v>671</v>
      </c>
      <c r="B83" s="1" t="s">
        <v>645</v>
      </c>
      <c r="E83" s="1" t="s">
        <v>672</v>
      </c>
      <c r="F83" s="1" t="s">
        <v>673</v>
      </c>
      <c r="G83" s="3" t="s">
        <v>672</v>
      </c>
      <c r="H83" s="4" t="s">
        <v>674</v>
      </c>
      <c r="I83" s="1" t="s">
        <v>27</v>
      </c>
      <c r="N83" s="1" t="s">
        <v>76</v>
      </c>
      <c r="Q83" s="5"/>
      <c r="S83" s="5"/>
      <c r="X83" s="1" t="s">
        <v>675</v>
      </c>
      <c r="Y83" s="14" t="s">
        <v>676</v>
      </c>
      <c r="Z83" s="4" t="s">
        <v>677</v>
      </c>
      <c r="AA83" s="5"/>
      <c r="AB83" s="7" t="str">
        <f>", '"&amp;A83&amp;"': {megami: '"&amp;B83&amp;"'"&amp;IF(C83&lt;&gt;"",", anotherID: '"&amp;C83&amp;"', replace: '"&amp;D83&amp;"'","")&amp;", name: '"&amp;SUBSTITUTE(E83,"'","\'")&amp;"', nameEn: '"&amp;SUBSTITUTE(H83,"'","\'")&amp;"', ruby: '"&amp;F83&amp;"', baseType: '"&amp;VLOOKUP(I83,マスタ!$A$1:$B$99,2,FALSE)&amp;"'" &amp; IF(J83 = "○", ", extra: true", "")  &amp; IF(K83 &lt;&gt; "", ", extraFrom: '" &amp; K83 &amp; "'", "")  &amp; IF(L83 &lt;&gt; "", ", exchangabaleTo: '" &amp; L83 &amp; "'", "")&amp; IF(M83 = "○", ", poison: true'", "")&amp; ", types: ['"&amp;VLOOKUP(N83,マスタ!$D$1:$E$99,2,FALSE)&amp;"'"&amp;IF(O83&lt;&gt;"",", '"&amp;VLOOKUP(O83,マスタ!$D$1:$E$99,2,FALSE)&amp;"'","")&amp;"]"&amp;IF(P83&lt;&gt;"",", range: '"&amp;P83&amp;"'","")&amp;IF(R83&lt;&gt;"",", damage: '"&amp;R83&amp;"'","")&amp;IF(T83&lt;&gt;"",", capacity: '"&amp;T83&amp;"'","")&amp;IF(U83&lt;&gt;"",", cost: '"&amp;U83&amp;"'","")&amp;", text: '"&amp;SUBSTITUTE(X83,CHAR(10),"\n")&amp;"', textEn: '"&amp;SUBSTITUTE(SUBSTITUTE(Z83,CHAR(10),"\n"),"'","\'")&amp;"'"&amp;IF(V83="○",", sealable: true","")&amp;IF(W83="○",",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spans="1:28" ht="36">
      <c r="A84" s="1" t="s">
        <v>678</v>
      </c>
      <c r="B84" s="1" t="s">
        <v>645</v>
      </c>
      <c r="E84" s="1" t="s">
        <v>679</v>
      </c>
      <c r="F84" s="1" t="s">
        <v>680</v>
      </c>
      <c r="G84" s="3" t="s">
        <v>681</v>
      </c>
      <c r="H84" s="4" t="s">
        <v>682</v>
      </c>
      <c r="I84" s="1" t="s">
        <v>27</v>
      </c>
      <c r="N84" s="1" t="s">
        <v>76</v>
      </c>
      <c r="O84" s="1" t="s">
        <v>94</v>
      </c>
      <c r="Q84" s="5"/>
      <c r="S84" s="5"/>
      <c r="X84" s="6" t="s">
        <v>683</v>
      </c>
      <c r="Y84" s="15" t="s">
        <v>684</v>
      </c>
      <c r="Z84" s="8" t="s">
        <v>685</v>
      </c>
      <c r="AA84" s="5"/>
      <c r="AB84" s="7" t="str">
        <f>", '"&amp;A84&amp;"': {megami: '"&amp;B84&amp;"'"&amp;IF(C84&lt;&gt;"",", anotherID: '"&amp;C84&amp;"', replace: '"&amp;D84&amp;"'","")&amp;", name: '"&amp;SUBSTITUTE(E84,"'","\'")&amp;"', nameEn: '"&amp;SUBSTITUTE(H84,"'","\'")&amp;"', ruby: '"&amp;F84&amp;"', baseType: '"&amp;VLOOKUP(I84,マスタ!$A$1:$B$99,2,FALSE)&amp;"'" &amp; IF(J84 = "○", ", extra: true", "")  &amp; IF(K84 &lt;&gt; "", ", extraFrom: '" &amp; K84 &amp; "'", "")  &amp; IF(L84 &lt;&gt; "", ", exchangabaleTo: '" &amp; L84 &amp; "'", "")&amp; IF(M84 = "○", ", poison: true'", "")&amp; ", types: ['"&amp;VLOOKUP(N84,マスタ!$D$1:$E$99,2,FALSE)&amp;"'"&amp;IF(O84&lt;&gt;"",", '"&amp;VLOOKUP(O84,マスタ!$D$1:$E$99,2,FALSE)&amp;"'","")&amp;"]"&amp;IF(P84&lt;&gt;"",", range: '"&amp;P84&amp;"'","")&amp;IF(R84&lt;&gt;"",", damage: '"&amp;R84&amp;"'","")&amp;IF(T84&lt;&gt;"",", capacity: '"&amp;T84&amp;"'","")&amp;IF(U84&lt;&gt;"",", cost: '"&amp;U84&amp;"'","")&amp;", text: '"&amp;SUBSTITUTE(X84,CHAR(10),"\n")&amp;"', textEn: '"&amp;SUBSTITUTE(SUBSTITUTE(Z84,CHAR(10),"\n"),"'","\'")&amp;"'"&amp;IF(V84="○",", sealable: true","")&amp;IF(W84="○",",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spans="1:28" ht="96.75">
      <c r="A85" s="1" t="s">
        <v>686</v>
      </c>
      <c r="B85" s="1" t="s">
        <v>645</v>
      </c>
      <c r="E85" s="1" t="s">
        <v>687</v>
      </c>
      <c r="F85" s="1" t="s">
        <v>688</v>
      </c>
      <c r="G85" s="3" t="s">
        <v>689</v>
      </c>
      <c r="H85" s="4" t="s">
        <v>690</v>
      </c>
      <c r="I85" s="1" t="s">
        <v>27</v>
      </c>
      <c r="N85" s="1" t="s">
        <v>85</v>
      </c>
      <c r="Q85" s="5"/>
      <c r="S85" s="5"/>
      <c r="T85" s="1" t="s">
        <v>36</v>
      </c>
      <c r="X85" s="6" t="s">
        <v>691</v>
      </c>
      <c r="Y85" s="15" t="s">
        <v>692</v>
      </c>
      <c r="Z85" s="10" t="s">
        <v>693</v>
      </c>
      <c r="AA85" s="5"/>
      <c r="AB85" s="7" t="str">
        <f>", '"&amp;A85&amp;"': {megami: '"&amp;B85&amp;"'"&amp;IF(C85&lt;&gt;"",", anotherID: '"&amp;C85&amp;"', replace: '"&amp;D85&amp;"'","")&amp;", name: '"&amp;SUBSTITUTE(E85,"'","\'")&amp;"', nameEn: '"&amp;SUBSTITUTE(H85,"'","\'")&amp;"', ruby: '"&amp;F85&amp;"', baseType: '"&amp;VLOOKUP(I85,マスタ!$A$1:$B$99,2,FALSE)&amp;"'" &amp; IF(J85 = "○", ", extra: true", "")  &amp; IF(K85 &lt;&gt; "", ", extraFrom: '" &amp; K85 &amp; "'", "")  &amp; IF(L85 &lt;&gt; "", ", exchangabaleTo: '" &amp; L85 &amp; "'", "")&amp; IF(M85 = "○", ", poison: true'", "")&amp; ", types: ['"&amp;VLOOKUP(N85,マスタ!$D$1:$E$99,2,FALSE)&amp;"'"&amp;IF(O85&lt;&gt;"",", '"&amp;VLOOKUP(O85,マスタ!$D$1:$E$99,2,FALSE)&amp;"'","")&amp;"]"&amp;IF(P85&lt;&gt;"",", range: '"&amp;P85&amp;"'","")&amp;IF(R85&lt;&gt;"",", damage: '"&amp;R85&amp;"'","")&amp;IF(T85&lt;&gt;"",", capacity: '"&amp;T85&amp;"'","")&amp;IF(U85&lt;&gt;"",", cost: '"&amp;U85&amp;"'","")&amp;", text: '"&amp;SUBSTITUTE(X85,CHAR(10),"\n")&amp;"', textEn: '"&amp;SUBSTITUTE(SUBSTITUTE(Z85,CHAR(10),"\n"),"'","\'")&amp;"'"&amp;IF(V85="○",", sealable: true","")&amp;IF(W85="○",",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28" ht="27">
      <c r="A86" s="1" t="s">
        <v>694</v>
      </c>
      <c r="B86" s="1" t="s">
        <v>645</v>
      </c>
      <c r="E86" s="1" t="s">
        <v>695</v>
      </c>
      <c r="F86" s="1" t="s">
        <v>696</v>
      </c>
      <c r="G86" s="3" t="s">
        <v>697</v>
      </c>
      <c r="H86" s="4" t="s">
        <v>698</v>
      </c>
      <c r="I86" s="1" t="s">
        <v>27</v>
      </c>
      <c r="N86" s="1" t="s">
        <v>85</v>
      </c>
      <c r="Q86" s="5"/>
      <c r="S86" s="5"/>
      <c r="T86" s="1" t="s">
        <v>104</v>
      </c>
      <c r="V86" s="1" t="s">
        <v>699</v>
      </c>
      <c r="X86" s="6" t="s">
        <v>700</v>
      </c>
      <c r="Y86" s="14" t="s">
        <v>701</v>
      </c>
      <c r="Z86" s="4" t="s">
        <v>702</v>
      </c>
      <c r="AA86" s="5"/>
      <c r="AB86" s="7" t="str">
        <f>", '"&amp;A86&amp;"': {megami: '"&amp;B86&amp;"'"&amp;IF(C86&lt;&gt;"",", anotherID: '"&amp;C86&amp;"', replace: '"&amp;D86&amp;"'","")&amp;", name: '"&amp;SUBSTITUTE(E86,"'","\'")&amp;"', nameEn: '"&amp;SUBSTITUTE(H86,"'","\'")&amp;"', ruby: '"&amp;F86&amp;"', baseType: '"&amp;VLOOKUP(I86,マスタ!$A$1:$B$99,2,FALSE)&amp;"'" &amp; IF(J86 = "○", ", extra: true", "")  &amp; IF(K86 &lt;&gt; "", ", extraFrom: '" &amp; K86 &amp; "'", "")  &amp; IF(L86 &lt;&gt; "", ", exchangabaleTo: '" &amp; L86 &amp; "'", "")&amp; IF(M86 = "○", ", poison: true'", "")&amp; ", types: ['"&amp;VLOOKUP(N86,マスタ!$D$1:$E$99,2,FALSE)&amp;"'"&amp;IF(O86&lt;&gt;"",", '"&amp;VLOOKUP(O86,マスタ!$D$1:$E$99,2,FALSE)&amp;"'","")&amp;"]"&amp;IF(P86&lt;&gt;"",", range: '"&amp;P86&amp;"'","")&amp;IF(R86&lt;&gt;"",", damage: '"&amp;R86&amp;"'","")&amp;IF(T86&lt;&gt;"",", capacity: '"&amp;T86&amp;"'","")&amp;IF(U86&lt;&gt;"",", cost: '"&amp;U86&amp;"'","")&amp;", text: '"&amp;SUBSTITUTE(X86,CHAR(10),"\n")&amp;"', textEn: '"&amp;SUBSTITUTE(SUBSTITUTE(Z86,CHAR(10),"\n"),"'","\'")&amp;"'"&amp;IF(V86="○",", sealable: true","")&amp;IF(W86="○",",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spans="1:28" ht="24">
      <c r="A87" s="1" t="s">
        <v>703</v>
      </c>
      <c r="B87" s="1" t="s">
        <v>645</v>
      </c>
      <c r="E87" s="1" t="s">
        <v>704</v>
      </c>
      <c r="F87" s="1" t="s">
        <v>705</v>
      </c>
      <c r="G87" s="3" t="s">
        <v>706</v>
      </c>
      <c r="H87" s="4" t="s">
        <v>707</v>
      </c>
      <c r="I87" s="1" t="s">
        <v>112</v>
      </c>
      <c r="N87" s="1" t="s">
        <v>76</v>
      </c>
      <c r="Q87" s="5"/>
      <c r="S87" s="5"/>
      <c r="U87" s="1" t="s">
        <v>104</v>
      </c>
      <c r="V87" s="1" t="s">
        <v>699</v>
      </c>
      <c r="X87" s="6" t="s">
        <v>708</v>
      </c>
      <c r="Y87" s="3" t="s">
        <v>709</v>
      </c>
      <c r="Z87" s="4" t="s">
        <v>710</v>
      </c>
      <c r="AA87" s="5"/>
      <c r="AB87" s="7" t="str">
        <f>", '"&amp;A87&amp;"': {megami: '"&amp;B87&amp;"'"&amp;IF(C87&lt;&gt;"",", anotherID: '"&amp;C87&amp;"', replace: '"&amp;D87&amp;"'","")&amp;", name: '"&amp;SUBSTITUTE(E87,"'","\'")&amp;"', nameEn: '"&amp;SUBSTITUTE(H87,"'","\'")&amp;"', ruby: '"&amp;F87&amp;"', baseType: '"&amp;VLOOKUP(I87,マスタ!$A$1:$B$99,2,FALSE)&amp;"'" &amp; IF(J87 = "○", ", extra: true", "")  &amp; IF(K87 &lt;&gt; "", ", extraFrom: '" &amp; K87 &amp; "'", "")  &amp; IF(L87 &lt;&gt; "", ", exchangabaleTo: '" &amp; L87 &amp; "'", "")&amp; IF(M87 = "○", ", poison: true'", "")&amp; ", types: ['"&amp;VLOOKUP(N87,マスタ!$D$1:$E$99,2,FALSE)&amp;"'"&amp;IF(O87&lt;&gt;"",", '"&amp;VLOOKUP(O87,マスタ!$D$1:$E$99,2,FALSE)&amp;"'","")&amp;"]"&amp;IF(P87&lt;&gt;"",", range: '"&amp;P87&amp;"'","")&amp;IF(R87&lt;&gt;"",", damage: '"&amp;R87&amp;"'","")&amp;IF(T87&lt;&gt;"",", capacity: '"&amp;T87&amp;"'","")&amp;IF(U87&lt;&gt;"",", cost: '"&amp;U87&amp;"'","")&amp;", text: '"&amp;SUBSTITUTE(X87,CHAR(10),"\n")&amp;"', textEn: '"&amp;SUBSTITUTE(SUBSTITUTE(Z87,CHAR(10),"\n"),"'","\'")&amp;"'"&amp;IF(V87="○",", sealable: true","")&amp;IF(W87="○",",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spans="1:28" ht="109.5">
      <c r="A88" s="1" t="s">
        <v>711</v>
      </c>
      <c r="B88" s="1" t="s">
        <v>645</v>
      </c>
      <c r="E88" s="1" t="s">
        <v>712</v>
      </c>
      <c r="F88" s="1" t="s">
        <v>713</v>
      </c>
      <c r="G88" s="3" t="s">
        <v>714</v>
      </c>
      <c r="H88" s="4" t="s">
        <v>715</v>
      </c>
      <c r="I88" s="1" t="s">
        <v>112</v>
      </c>
      <c r="N88" s="1" t="s">
        <v>76</v>
      </c>
      <c r="Q88" s="5"/>
      <c r="S88" s="5"/>
      <c r="U88" s="1" t="s">
        <v>36</v>
      </c>
      <c r="X88" s="6" t="s">
        <v>716</v>
      </c>
      <c r="Y88" s="14" t="s">
        <v>717</v>
      </c>
      <c r="Z88" s="35" t="s">
        <v>718</v>
      </c>
      <c r="AA88" s="5"/>
      <c r="AB88" s="7" t="str">
        <f>", '"&amp;A88&amp;"': {megami: '"&amp;B88&amp;"'"&amp;IF(C88&lt;&gt;"",", anotherID: '"&amp;C88&amp;"', replace: '"&amp;D88&amp;"'","")&amp;", name: '"&amp;SUBSTITUTE(E88,"'","\'")&amp;"', nameEn: '"&amp;SUBSTITUTE(H88,"'","\'")&amp;"', ruby: '"&amp;F88&amp;"', baseType: '"&amp;VLOOKUP(I88,マスタ!$A$1:$B$99,2,FALSE)&amp;"'" &amp; IF(J88 = "○", ", extra: true", "")  &amp; IF(K88 &lt;&gt; "", ", extraFrom: '" &amp; K88 &amp; "'", "")  &amp; IF(L88 &lt;&gt; "", ", exchangabaleTo: '" &amp; L88 &amp; "'", "")&amp; IF(M88 = "○", ", poison: true'", "")&amp; ", types: ['"&amp;VLOOKUP(N88,マスタ!$D$1:$E$99,2,FALSE)&amp;"'"&amp;IF(O88&lt;&gt;"",", '"&amp;VLOOKUP(O88,マスタ!$D$1:$E$99,2,FALSE)&amp;"'","")&amp;"]"&amp;IF(P88&lt;&gt;"",", range: '"&amp;P88&amp;"'","")&amp;IF(R88&lt;&gt;"",", damage: '"&amp;R88&amp;"'","")&amp;IF(T88&lt;&gt;"",", capacity: '"&amp;T88&amp;"'","")&amp;IF(U88&lt;&gt;"",", cost: '"&amp;U88&amp;"'","")&amp;", text: '"&amp;SUBSTITUTE(X88,CHAR(10),"\n")&amp;"', textEn: '"&amp;SUBSTITUTE(SUBSTITUTE(Z88,CHAR(10),"\n"),"'","\'")&amp;"'"&amp;IF(V88="○",", sealable: true","")&amp;IF(W88="○",",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28" ht="24">
      <c r="A89" s="1" t="s">
        <v>719</v>
      </c>
      <c r="B89" s="1" t="s">
        <v>645</v>
      </c>
      <c r="E89" s="1" t="s">
        <v>720</v>
      </c>
      <c r="F89" s="1" t="s">
        <v>721</v>
      </c>
      <c r="G89" s="3" t="s">
        <v>722</v>
      </c>
      <c r="H89" s="4" t="s">
        <v>723</v>
      </c>
      <c r="I89" s="1" t="s">
        <v>112</v>
      </c>
      <c r="N89" s="1" t="s">
        <v>85</v>
      </c>
      <c r="O89" s="1" t="s">
        <v>65</v>
      </c>
      <c r="Q89" s="5"/>
      <c r="S89" s="5"/>
      <c r="T89" s="1" t="s">
        <v>131</v>
      </c>
      <c r="U89" s="1" t="s">
        <v>36</v>
      </c>
      <c r="X89" s="6" t="s">
        <v>724</v>
      </c>
      <c r="Y89" s="3" t="s">
        <v>725</v>
      </c>
      <c r="Z89" s="4" t="s">
        <v>726</v>
      </c>
      <c r="AA89" s="5"/>
      <c r="AB89" s="7" t="str">
        <f>", '"&amp;A89&amp;"': {megami: '"&amp;B89&amp;"'"&amp;IF(C89&lt;&gt;"",", anotherID: '"&amp;C89&amp;"', replace: '"&amp;D89&amp;"'","")&amp;", name: '"&amp;SUBSTITUTE(E89,"'","\'")&amp;"', nameEn: '"&amp;SUBSTITUTE(H89,"'","\'")&amp;"', ruby: '"&amp;F89&amp;"', baseType: '"&amp;VLOOKUP(I89,マスタ!$A$1:$B$99,2,FALSE)&amp;"'" &amp; IF(J89 = "○", ", extra: true", "")  &amp; IF(K89 &lt;&gt; "", ", extraFrom: '" &amp; K89 &amp; "'", "")  &amp; IF(L89 &lt;&gt; "", ", exchangabaleTo: '" &amp; L89 &amp; "'", "")&amp; IF(M89 = "○", ", poison: true'", "")&amp; ", types: ['"&amp;VLOOKUP(N89,マスタ!$D$1:$E$99,2,FALSE)&amp;"'"&amp;IF(O89&lt;&gt;"",", '"&amp;VLOOKUP(O89,マスタ!$D$1:$E$99,2,FALSE)&amp;"'","")&amp;"]"&amp;IF(P89&lt;&gt;"",", range: '"&amp;P89&amp;"'","")&amp;IF(R89&lt;&gt;"",", damage: '"&amp;R89&amp;"'","")&amp;IF(T89&lt;&gt;"",", capacity: '"&amp;T89&amp;"'","")&amp;IF(U89&lt;&gt;"",", cost: '"&amp;U89&amp;"'","")&amp;", text: '"&amp;SUBSTITUTE(X89,CHAR(10),"\n")&amp;"', textEn: '"&amp;SUBSTITUTE(SUBSTITUTE(Z89,CHAR(10),"\n"),"'","\'")&amp;"'"&amp;IF(V89="○",", sealable: true","")&amp;IF(W89="○",",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spans="1:28" ht="87.75">
      <c r="A90" s="1" t="s">
        <v>727</v>
      </c>
      <c r="B90" s="1" t="s">
        <v>645</v>
      </c>
      <c r="E90" s="1" t="s">
        <v>728</v>
      </c>
      <c r="F90" s="1" t="s">
        <v>729</v>
      </c>
      <c r="G90" s="3" t="s">
        <v>730</v>
      </c>
      <c r="H90" s="4" t="s">
        <v>731</v>
      </c>
      <c r="I90" s="1" t="s">
        <v>112</v>
      </c>
      <c r="N90" s="1" t="s">
        <v>85</v>
      </c>
      <c r="Q90" s="5"/>
      <c r="S90" s="5"/>
      <c r="T90" s="1" t="s">
        <v>226</v>
      </c>
      <c r="U90" s="1" t="s">
        <v>226</v>
      </c>
      <c r="X90" s="6" t="s">
        <v>732</v>
      </c>
      <c r="Y90" s="14" t="s">
        <v>733</v>
      </c>
      <c r="Z90" s="31" t="s">
        <v>734</v>
      </c>
      <c r="AA90" s="5"/>
      <c r="AB90" s="7" t="str">
        <f>", '"&amp;A90&amp;"': {megami: '"&amp;B90&amp;"'"&amp;IF(C90&lt;&gt;"",", anotherID: '"&amp;C90&amp;"', replace: '"&amp;D90&amp;"'","")&amp;", name: '"&amp;SUBSTITUTE(E90,"'","\'")&amp;"', nameEn: '"&amp;SUBSTITUTE(H90,"'","\'")&amp;"', ruby: '"&amp;F90&amp;"', baseType: '"&amp;VLOOKUP(I90,マスタ!$A$1:$B$99,2,FALSE)&amp;"'" &amp; IF(J90 = "○", ", extra: true", "")  &amp; IF(K90 &lt;&gt; "", ", extraFrom: '" &amp; K90 &amp; "'", "")  &amp; IF(L90 &lt;&gt; "", ", exchangabaleTo: '" &amp; L90 &amp; "'", "")&amp; IF(M90 = "○", ", poison: true'", "")&amp; ", types: ['"&amp;VLOOKUP(N90,マスタ!$D$1:$E$99,2,FALSE)&amp;"'"&amp;IF(O90&lt;&gt;"",", '"&amp;VLOOKUP(O90,マスタ!$D$1:$E$99,2,FALSE)&amp;"'","")&amp;"]"&amp;IF(P90&lt;&gt;"",", range: '"&amp;P90&amp;"'","")&amp;IF(R90&lt;&gt;"",", damage: '"&amp;R90&amp;"'","")&amp;IF(T90&lt;&gt;"",", capacity: '"&amp;T90&amp;"'","")&amp;IF(U90&lt;&gt;"",", cost: '"&amp;U90&amp;"'","")&amp;", text: '"&amp;SUBSTITUTE(X90,CHAR(10),"\n")&amp;"', textEn: '"&amp;SUBSTITUTE(SUBSTITUTE(Z90,CHAR(10),"\n"),"'","\'")&amp;"'"&amp;IF(V90="○",", sealable: true","")&amp;IF(W90="○",",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spans="1:28" ht="60.75">
      <c r="A91" s="1" t="s">
        <v>735</v>
      </c>
      <c r="B91" s="1" t="s">
        <v>736</v>
      </c>
      <c r="E91" s="1" t="s">
        <v>737</v>
      </c>
      <c r="F91" s="1" t="s">
        <v>738</v>
      </c>
      <c r="G91" s="3" t="s">
        <v>739</v>
      </c>
      <c r="H91" s="4" t="s">
        <v>740</v>
      </c>
      <c r="I91" s="1" t="s">
        <v>27</v>
      </c>
      <c r="N91" s="1" t="s">
        <v>28</v>
      </c>
      <c r="P91" s="1" t="s">
        <v>741</v>
      </c>
      <c r="Q91" s="5"/>
      <c r="R91" s="1" t="s">
        <v>742</v>
      </c>
      <c r="S91" s="5"/>
      <c r="X91" s="6" t="s">
        <v>743</v>
      </c>
      <c r="Y91" s="36" t="s">
        <v>744</v>
      </c>
      <c r="Z91" s="37" t="s">
        <v>745</v>
      </c>
      <c r="AA91" s="5"/>
      <c r="AB91" s="7" t="str">
        <f>", '"&amp;A91&amp;"': {megami: '"&amp;B91&amp;"'"&amp;IF(C91&lt;&gt;"",", anotherID: '"&amp;C91&amp;"', replace: '"&amp;D91&amp;"'","")&amp;", name: '"&amp;SUBSTITUTE(E91,"'","\'")&amp;"', nameEn: '"&amp;SUBSTITUTE(H91,"'","\'")&amp;"', ruby: '"&amp;F91&amp;"', baseType: '"&amp;VLOOKUP(I91,マスタ!$A$1:$B$99,2,FALSE)&amp;"'" &amp; IF(J91 = "○", ", extra: true", "")  &amp; IF(K91 &lt;&gt; "", ", extraFrom: '" &amp; K91 &amp; "'", "")  &amp; IF(L91 &lt;&gt; "", ", exchangabaleTo: '" &amp; L91 &amp; "'", "")&amp; IF(M91 = "○", ", poison: true'", "")&amp; ", types: ['"&amp;VLOOKUP(N91,マスタ!$D$1:$E$99,2,FALSE)&amp;"'"&amp;IF(O91&lt;&gt;"",", '"&amp;VLOOKUP(O91,マスタ!$D$1:$E$99,2,FALSE)&amp;"'","")&amp;"]"&amp;IF(P91&lt;&gt;"",", range: '"&amp;P91&amp;"'","")&amp;IF(R91&lt;&gt;"",", damage: '"&amp;R91&amp;"'","")&amp;IF(T91&lt;&gt;"",", capacity: '"&amp;T91&amp;"'","")&amp;IF(U91&lt;&gt;"",", cost: '"&amp;U91&amp;"'","")&amp;", text: '"&amp;SUBSTITUTE(X91,CHAR(10),"\n")&amp;"', textEn: '"&amp;SUBSTITUTE(SUBSTITUTE(Z91,CHAR(10),"\n"),"'","\'")&amp;"'"&amp;IF(V91="○",", sealable: true","")&amp;IF(W91="○",",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spans="1:28" ht="24">
      <c r="A92" s="1" t="s">
        <v>746</v>
      </c>
      <c r="B92" s="1" t="s">
        <v>736</v>
      </c>
      <c r="E92" s="1" t="s">
        <v>747</v>
      </c>
      <c r="F92" s="1" t="s">
        <v>748</v>
      </c>
      <c r="G92" s="3" t="s">
        <v>749</v>
      </c>
      <c r="H92" s="4" t="s">
        <v>750</v>
      </c>
      <c r="I92" s="1" t="s">
        <v>27</v>
      </c>
      <c r="N92" s="1" t="s">
        <v>28</v>
      </c>
      <c r="P92" s="1" t="s">
        <v>350</v>
      </c>
      <c r="Q92" s="5"/>
      <c r="R92" s="1" t="s">
        <v>659</v>
      </c>
      <c r="S92" s="5"/>
      <c r="X92" s="6" t="s">
        <v>751</v>
      </c>
      <c r="Y92" s="3" t="s">
        <v>752</v>
      </c>
      <c r="Z92" s="4" t="s">
        <v>753</v>
      </c>
      <c r="AA92" s="5"/>
      <c r="AB92" s="7" t="str">
        <f>", '"&amp;A92&amp;"': {megami: '"&amp;B92&amp;"'"&amp;IF(C92&lt;&gt;"",", anotherID: '"&amp;C92&amp;"', replace: '"&amp;D92&amp;"'","")&amp;", name: '"&amp;SUBSTITUTE(E92,"'","\'")&amp;"', nameEn: '"&amp;SUBSTITUTE(H92,"'","\'")&amp;"', ruby: '"&amp;F92&amp;"', baseType: '"&amp;VLOOKUP(I92,マスタ!$A$1:$B$99,2,FALSE)&amp;"'" &amp; IF(J92 = "○", ", extra: true", "")  &amp; IF(K92 &lt;&gt; "", ", extraFrom: '" &amp; K92 &amp; "'", "")  &amp; IF(L92 &lt;&gt; "", ", exchangabaleTo: '" &amp; L92 &amp; "'", "")&amp; IF(M92 = "○", ", poison: true'", "")&amp; ", types: ['"&amp;VLOOKUP(N92,マスタ!$D$1:$E$99,2,FALSE)&amp;"'"&amp;IF(O92&lt;&gt;"",", '"&amp;VLOOKUP(O92,マスタ!$D$1:$E$99,2,FALSE)&amp;"'","")&amp;"]"&amp;IF(P92&lt;&gt;"",", range: '"&amp;P92&amp;"'","")&amp;IF(R92&lt;&gt;"",", damage: '"&amp;R92&amp;"'","")&amp;IF(T92&lt;&gt;"",", capacity: '"&amp;T92&amp;"'","")&amp;IF(U92&lt;&gt;"",", cost: '"&amp;U92&amp;"'","")&amp;", text: '"&amp;SUBSTITUTE(X92,CHAR(10),"\n")&amp;"', textEn: '"&amp;SUBSTITUTE(SUBSTITUTE(Z92,CHAR(10),"\n"),"'","\'")&amp;"'"&amp;IF(V92="○",", sealable: true","")&amp;IF(W92="○",",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spans="1:28" ht="51">
      <c r="A93" s="1" t="s">
        <v>754</v>
      </c>
      <c r="B93" s="1" t="s">
        <v>736</v>
      </c>
      <c r="E93" s="1" t="s">
        <v>755</v>
      </c>
      <c r="F93" s="1" t="s">
        <v>756</v>
      </c>
      <c r="G93" s="3" t="s">
        <v>757</v>
      </c>
      <c r="H93" s="4" t="s">
        <v>758</v>
      </c>
      <c r="I93" s="1" t="s">
        <v>27</v>
      </c>
      <c r="N93" s="1" t="s">
        <v>28</v>
      </c>
      <c r="O93" s="1" t="s">
        <v>65</v>
      </c>
      <c r="P93" s="1" t="s">
        <v>759</v>
      </c>
      <c r="Q93" s="5"/>
      <c r="R93" s="1" t="s">
        <v>121</v>
      </c>
      <c r="S93" s="5"/>
      <c r="X93" s="6" t="s">
        <v>760</v>
      </c>
      <c r="Y93" s="14" t="s">
        <v>761</v>
      </c>
      <c r="Z93" s="31" t="s">
        <v>762</v>
      </c>
      <c r="AA93" s="5"/>
      <c r="AB93" s="7" t="str">
        <f>", '"&amp;A93&amp;"': {megami: '"&amp;B93&amp;"'"&amp;IF(C93&lt;&gt;"",", anotherID: '"&amp;C93&amp;"', replace: '"&amp;D93&amp;"'","")&amp;", name: '"&amp;SUBSTITUTE(E93,"'","\'")&amp;"', nameEn: '"&amp;SUBSTITUTE(H93,"'","\'")&amp;"', ruby: '"&amp;F93&amp;"', baseType: '"&amp;VLOOKUP(I93,マスタ!$A$1:$B$99,2,FALSE)&amp;"'" &amp; IF(J93 = "○", ", extra: true", "")  &amp; IF(K93 &lt;&gt; "", ", extraFrom: '" &amp; K93 &amp; "'", "")  &amp; IF(L93 &lt;&gt; "", ", exchangabaleTo: '" &amp; L93 &amp; "'", "")&amp; IF(M93 = "○", ", poison: true'", "")&amp; ", types: ['"&amp;VLOOKUP(N93,マスタ!$D$1:$E$99,2,FALSE)&amp;"'"&amp;IF(O93&lt;&gt;"",", '"&amp;VLOOKUP(O93,マスタ!$D$1:$E$99,2,FALSE)&amp;"'","")&amp;"]"&amp;IF(P93&lt;&gt;"",", range: '"&amp;P93&amp;"'","")&amp;IF(R93&lt;&gt;"",", damage: '"&amp;R93&amp;"'","")&amp;IF(T93&lt;&gt;"",", capacity: '"&amp;T93&amp;"'","")&amp;IF(U93&lt;&gt;"",", cost: '"&amp;U93&amp;"'","")&amp;", text: '"&amp;SUBSTITUTE(X93,CHAR(10),"\n")&amp;"', textEn: '"&amp;SUBSTITUTE(SUBSTITUTE(Z93,CHAR(10),"\n"),"'","\'")&amp;"'"&amp;IF(V93="○",", sealable: true","")&amp;IF(W93="○",",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spans="1:28" ht="25.5">
      <c r="A94" s="1" t="s">
        <v>763</v>
      </c>
      <c r="B94" s="1" t="s">
        <v>736</v>
      </c>
      <c r="E94" s="1" t="s">
        <v>764</v>
      </c>
      <c r="F94" s="1" t="s">
        <v>765</v>
      </c>
      <c r="G94" s="3" t="s">
        <v>766</v>
      </c>
      <c r="H94" s="4" t="s">
        <v>767</v>
      </c>
      <c r="I94" s="1" t="s">
        <v>27</v>
      </c>
      <c r="N94" s="1" t="s">
        <v>76</v>
      </c>
      <c r="Q94" s="5"/>
      <c r="S94" s="5"/>
      <c r="X94" s="6" t="s">
        <v>768</v>
      </c>
      <c r="Y94" s="3" t="s">
        <v>769</v>
      </c>
      <c r="Z94" s="13" t="s">
        <v>770</v>
      </c>
      <c r="AA94" s="5"/>
      <c r="AB94" s="7" t="str">
        <f>", '"&amp;A94&amp;"': {megami: '"&amp;B94&amp;"'"&amp;IF(C94&lt;&gt;"",", anotherID: '"&amp;C94&amp;"', replace: '"&amp;D94&amp;"'","")&amp;", name: '"&amp;SUBSTITUTE(E94,"'","\'")&amp;"', nameEn: '"&amp;SUBSTITUTE(H94,"'","\'")&amp;"', ruby: '"&amp;F94&amp;"', baseType: '"&amp;VLOOKUP(I94,マスタ!$A$1:$B$99,2,FALSE)&amp;"'" &amp; IF(J94 = "○", ", extra: true", "")  &amp; IF(K94 &lt;&gt; "", ", extraFrom: '" &amp; K94 &amp; "'", "")  &amp; IF(L94 &lt;&gt; "", ", exchangabaleTo: '" &amp; L94 &amp; "'", "")&amp; IF(M94 = "○", ", poison: true'", "")&amp; ", types: ['"&amp;VLOOKUP(N94,マスタ!$D$1:$E$99,2,FALSE)&amp;"'"&amp;IF(O94&lt;&gt;"",", '"&amp;VLOOKUP(O94,マスタ!$D$1:$E$99,2,FALSE)&amp;"'","")&amp;"]"&amp;IF(P94&lt;&gt;"",", range: '"&amp;P94&amp;"'","")&amp;IF(R94&lt;&gt;"",", damage: '"&amp;R94&amp;"'","")&amp;IF(T94&lt;&gt;"",", capacity: '"&amp;T94&amp;"'","")&amp;IF(U94&lt;&gt;"",", cost: '"&amp;U94&amp;"'","")&amp;", text: '"&amp;SUBSTITUTE(X94,CHAR(10),"\n")&amp;"', textEn: '"&amp;SUBSTITUTE(SUBSTITUTE(Z94,CHAR(10),"\n"),"'","\'")&amp;"'"&amp;IF(V94="○",", sealable: true","")&amp;IF(W94="○",",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spans="1:28" ht="48.75">
      <c r="A95" s="1" t="s">
        <v>771</v>
      </c>
      <c r="B95" s="1" t="s">
        <v>736</v>
      </c>
      <c r="E95" s="1" t="s">
        <v>772</v>
      </c>
      <c r="F95" s="1" t="s">
        <v>773</v>
      </c>
      <c r="G95" s="3" t="s">
        <v>774</v>
      </c>
      <c r="H95" s="4" t="s">
        <v>775</v>
      </c>
      <c r="I95" s="1" t="s">
        <v>27</v>
      </c>
      <c r="N95" s="1" t="s">
        <v>76</v>
      </c>
      <c r="Q95" s="5"/>
      <c r="S95" s="5"/>
      <c r="X95" s="6" t="s">
        <v>776</v>
      </c>
      <c r="Y95" s="38" t="s">
        <v>777</v>
      </c>
      <c r="Z95" s="11" t="s">
        <v>778</v>
      </c>
      <c r="AA95" s="5"/>
      <c r="AB95" s="7" t="str">
        <f>", '"&amp;A95&amp;"': {megami: '"&amp;B95&amp;"'"&amp;IF(C95&lt;&gt;"",", anotherID: '"&amp;C95&amp;"', replace: '"&amp;D95&amp;"'","")&amp;", name: '"&amp;SUBSTITUTE(E95,"'","\'")&amp;"', nameEn: '"&amp;SUBSTITUTE(H95,"'","\'")&amp;"', ruby: '"&amp;F95&amp;"', baseType: '"&amp;VLOOKUP(I95,マスタ!$A$1:$B$99,2,FALSE)&amp;"'" &amp; IF(J95 = "○", ", extra: true", "")  &amp; IF(K95 &lt;&gt; "", ", extraFrom: '" &amp; K95 &amp; "'", "")  &amp; IF(L95 &lt;&gt; "", ", exchangabaleTo: '" &amp; L95 &amp; "'", "")&amp; IF(M95 = "○", ", poison: true'", "")&amp; ", types: ['"&amp;VLOOKUP(N95,マスタ!$D$1:$E$99,2,FALSE)&amp;"'"&amp;IF(O95&lt;&gt;"",", '"&amp;VLOOKUP(O95,マスタ!$D$1:$E$99,2,FALSE)&amp;"'","")&amp;"]"&amp;IF(P95&lt;&gt;"",", range: '"&amp;P95&amp;"'","")&amp;IF(R95&lt;&gt;"",", damage: '"&amp;R95&amp;"'","")&amp;IF(T95&lt;&gt;"",", capacity: '"&amp;T95&amp;"'","")&amp;IF(U95&lt;&gt;"",", cost: '"&amp;U95&amp;"'","")&amp;", text: '"&amp;SUBSTITUTE(X95,CHAR(10),"\n")&amp;"', textEn: '"&amp;SUBSTITUTE(SUBSTITUTE(Z95,CHAR(10),"\n"),"'","\'")&amp;"'"&amp;IF(V95="○",", sealable: true","")&amp;IF(W95="○",",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spans="1:28" ht="72.75">
      <c r="A96" s="1" t="s">
        <v>779</v>
      </c>
      <c r="B96" s="1" t="s">
        <v>736</v>
      </c>
      <c r="E96" s="1" t="s">
        <v>780</v>
      </c>
      <c r="F96" s="1" t="s">
        <v>781</v>
      </c>
      <c r="G96" s="3" t="s">
        <v>782</v>
      </c>
      <c r="H96" s="4" t="s">
        <v>783</v>
      </c>
      <c r="I96" s="1" t="s">
        <v>27</v>
      </c>
      <c r="N96" s="1" t="s">
        <v>76</v>
      </c>
      <c r="Q96" s="5"/>
      <c r="S96" s="5"/>
      <c r="X96" s="6" t="s">
        <v>784</v>
      </c>
      <c r="Y96" s="39" t="s">
        <v>785</v>
      </c>
      <c r="Z96" s="11" t="s">
        <v>786</v>
      </c>
      <c r="AA96" s="5"/>
      <c r="AB96" s="7" t="str">
        <f>", '"&amp;A96&amp;"': {megami: '"&amp;B96&amp;"'"&amp;IF(C96&lt;&gt;"",", anotherID: '"&amp;C96&amp;"', replace: '"&amp;D96&amp;"'","")&amp;", name: '"&amp;SUBSTITUTE(E96,"'","\'")&amp;"', nameEn: '"&amp;SUBSTITUTE(H96,"'","\'")&amp;"', ruby: '"&amp;F96&amp;"', baseType: '"&amp;VLOOKUP(I96,マスタ!$A$1:$B$99,2,FALSE)&amp;"'" &amp; IF(J96 = "○", ", extra: true", "")  &amp; IF(K96 &lt;&gt; "", ", extraFrom: '" &amp; K96 &amp; "'", "")  &amp; IF(L96 &lt;&gt; "", ", exchangabaleTo: '" &amp; L96 &amp; "'", "")&amp; IF(M96 = "○", ", poison: true'", "")&amp; ", types: ['"&amp;VLOOKUP(N96,マスタ!$D$1:$E$99,2,FALSE)&amp;"'"&amp;IF(O96&lt;&gt;"",", '"&amp;VLOOKUP(O96,マスタ!$D$1:$E$99,2,FALSE)&amp;"'","")&amp;"]"&amp;IF(P96&lt;&gt;"",", range: '"&amp;P96&amp;"'","")&amp;IF(R96&lt;&gt;"",", damage: '"&amp;R96&amp;"'","")&amp;IF(T96&lt;&gt;"",", capacity: '"&amp;T96&amp;"'","")&amp;IF(U96&lt;&gt;"",", cost: '"&amp;U96&amp;"'","")&amp;", text: '"&amp;SUBSTITUTE(X96,CHAR(10),"\n")&amp;"', textEn: '"&amp;SUBSTITUTE(SUBSTITUTE(Z96,CHAR(10),"\n"),"'","\'")&amp;"'"&amp;IF(V96="○",", sealable: true","")&amp;IF(W96="○",",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spans="1:28" ht="51">
      <c r="A97" s="1" t="s">
        <v>787</v>
      </c>
      <c r="B97" s="1" t="s">
        <v>736</v>
      </c>
      <c r="E97" s="1" t="s">
        <v>788</v>
      </c>
      <c r="F97" s="1" t="s">
        <v>789</v>
      </c>
      <c r="G97" s="3" t="s">
        <v>790</v>
      </c>
      <c r="H97" s="4" t="s">
        <v>791</v>
      </c>
      <c r="I97" s="1" t="s">
        <v>27</v>
      </c>
      <c r="N97" s="1" t="s">
        <v>85</v>
      </c>
      <c r="Q97" s="5"/>
      <c r="S97" s="5"/>
      <c r="T97" s="1" t="s">
        <v>104</v>
      </c>
      <c r="X97" s="6" t="s">
        <v>792</v>
      </c>
      <c r="Y97" s="14" t="s">
        <v>793</v>
      </c>
      <c r="Z97" s="31" t="s">
        <v>794</v>
      </c>
      <c r="AA97" s="5"/>
      <c r="AB97" s="7" t="str">
        <f>", '"&amp;A97&amp;"': {megami: '"&amp;B97&amp;"'"&amp;IF(C97&lt;&gt;"",", anotherID: '"&amp;C97&amp;"', replace: '"&amp;D97&amp;"'","")&amp;", name: '"&amp;SUBSTITUTE(E97,"'","\'")&amp;"', nameEn: '"&amp;SUBSTITUTE(H97,"'","\'")&amp;"', ruby: '"&amp;F97&amp;"', baseType: '"&amp;VLOOKUP(I97,マスタ!$A$1:$B$99,2,FALSE)&amp;"'" &amp; IF(J97 = "○", ", extra: true", "")  &amp; IF(K97 &lt;&gt; "", ", extraFrom: '" &amp; K97 &amp; "'", "")  &amp; IF(L97 &lt;&gt; "", ", exchangabaleTo: '" &amp; L97 &amp; "'", "")&amp; IF(M97 = "○", ", poison: true'", "")&amp; ", types: ['"&amp;VLOOKUP(N97,マスタ!$D$1:$E$99,2,FALSE)&amp;"'"&amp;IF(O97&lt;&gt;"",", '"&amp;VLOOKUP(O97,マスタ!$D$1:$E$99,2,FALSE)&amp;"'","")&amp;"]"&amp;IF(P97&lt;&gt;"",", range: '"&amp;P97&amp;"'","")&amp;IF(R97&lt;&gt;"",", damage: '"&amp;R97&amp;"'","")&amp;IF(T97&lt;&gt;"",", capacity: '"&amp;T97&amp;"'","")&amp;IF(U97&lt;&gt;"",", cost: '"&amp;U97&amp;"'","")&amp;", text: '"&amp;SUBSTITUTE(X97,CHAR(10),"\n")&amp;"', textEn: '"&amp;SUBSTITUTE(SUBSTITUTE(Z97,CHAR(10),"\n"),"'","\'")&amp;"'"&amp;IF(V97="○",", sealable: true","")&amp;IF(W97="○",",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spans="1:28" ht="60.75">
      <c r="A98" s="1" t="s">
        <v>795</v>
      </c>
      <c r="B98" s="1" t="s">
        <v>736</v>
      </c>
      <c r="E98" s="1" t="s">
        <v>796</v>
      </c>
      <c r="F98" s="1" t="s">
        <v>797</v>
      </c>
      <c r="G98" s="3" t="s">
        <v>798</v>
      </c>
      <c r="H98" s="4" t="s">
        <v>799</v>
      </c>
      <c r="I98" s="1" t="s">
        <v>112</v>
      </c>
      <c r="N98" s="1" t="s">
        <v>28</v>
      </c>
      <c r="P98" s="1" t="s">
        <v>120</v>
      </c>
      <c r="Q98" s="5"/>
      <c r="R98" s="1" t="s">
        <v>800</v>
      </c>
      <c r="S98" s="5"/>
      <c r="U98" s="1" t="s">
        <v>131</v>
      </c>
      <c r="X98" s="6" t="s">
        <v>801</v>
      </c>
      <c r="Y98" s="14" t="s">
        <v>802</v>
      </c>
      <c r="Z98" s="10" t="s">
        <v>803</v>
      </c>
      <c r="AA98" s="5"/>
      <c r="AB98" s="7" t="str">
        <f>", '"&amp;A98&amp;"': {megami: '"&amp;B98&amp;"'"&amp;IF(C98&lt;&gt;"",", anotherID: '"&amp;C98&amp;"', replace: '"&amp;D98&amp;"'","")&amp;", name: '"&amp;SUBSTITUTE(E98,"'","\'")&amp;"', nameEn: '"&amp;SUBSTITUTE(H98,"'","\'")&amp;"', ruby: '"&amp;F98&amp;"', baseType: '"&amp;VLOOKUP(I98,マスタ!$A$1:$B$99,2,FALSE)&amp;"'" &amp; IF(J98 = "○", ", extra: true", "")  &amp; IF(K98 &lt;&gt; "", ", extraFrom: '" &amp; K98 &amp; "'", "")  &amp; IF(L98 &lt;&gt; "", ", exchangabaleTo: '" &amp; L98 &amp; "'", "")&amp; IF(M98 = "○", ", poison: true'", "")&amp; ", types: ['"&amp;VLOOKUP(N98,マスタ!$D$1:$E$99,2,FALSE)&amp;"'"&amp;IF(O98&lt;&gt;"",", '"&amp;VLOOKUP(O98,マスタ!$D$1:$E$99,2,FALSE)&amp;"'","")&amp;"]"&amp;IF(P98&lt;&gt;"",", range: '"&amp;P98&amp;"'","")&amp;IF(R98&lt;&gt;"",", damage: '"&amp;R98&amp;"'","")&amp;IF(T98&lt;&gt;"",", capacity: '"&amp;T98&amp;"'","")&amp;IF(U98&lt;&gt;"",", cost: '"&amp;U98&amp;"'","")&amp;", text: '"&amp;SUBSTITUTE(X98,CHAR(10),"\n")&amp;"', textEn: '"&amp;SUBSTITUTE(SUBSTITUTE(Z98,CHAR(10),"\n"),"'","\'")&amp;"'"&amp;IF(V98="○",", sealable: true","")&amp;IF(W98="○",",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spans="1:28" ht="13.5">
      <c r="A99" s="1" t="s">
        <v>804</v>
      </c>
      <c r="B99" s="1" t="s">
        <v>736</v>
      </c>
      <c r="E99" s="1" t="s">
        <v>805</v>
      </c>
      <c r="F99" s="1" t="s">
        <v>806</v>
      </c>
      <c r="G99" s="3" t="s">
        <v>807</v>
      </c>
      <c r="H99" s="4" t="s">
        <v>808</v>
      </c>
      <c r="I99" s="1" t="s">
        <v>112</v>
      </c>
      <c r="N99" s="1" t="s">
        <v>76</v>
      </c>
      <c r="Q99" s="5"/>
      <c r="S99" s="5"/>
      <c r="U99" s="1" t="s">
        <v>36</v>
      </c>
      <c r="X99" s="6" t="s">
        <v>809</v>
      </c>
      <c r="Y99" s="3" t="s">
        <v>810</v>
      </c>
      <c r="Z99" s="4" t="s">
        <v>811</v>
      </c>
      <c r="AA99" s="5"/>
      <c r="AB99" s="7" t="str">
        <f>", '"&amp;A99&amp;"': {megami: '"&amp;B99&amp;"'"&amp;IF(C99&lt;&gt;"",", anotherID: '"&amp;C99&amp;"', replace: '"&amp;D99&amp;"'","")&amp;", name: '"&amp;SUBSTITUTE(E99,"'","\'")&amp;"', nameEn: '"&amp;SUBSTITUTE(H99,"'","\'")&amp;"', ruby: '"&amp;F99&amp;"', baseType: '"&amp;VLOOKUP(I99,マスタ!$A$1:$B$99,2,FALSE)&amp;"'" &amp; IF(J99 = "○", ", extra: true", "")  &amp; IF(K99 &lt;&gt; "", ", extraFrom: '" &amp; K99 &amp; "'", "")  &amp; IF(L99 &lt;&gt; "", ", exchangabaleTo: '" &amp; L99 &amp; "'", "")&amp; IF(M99 = "○", ", poison: true'", "")&amp; ", types: ['"&amp;VLOOKUP(N99,マスタ!$D$1:$E$99,2,FALSE)&amp;"'"&amp;IF(O99&lt;&gt;"",", '"&amp;VLOOKUP(O99,マスタ!$D$1:$E$99,2,FALSE)&amp;"'","")&amp;"]"&amp;IF(P99&lt;&gt;"",", range: '"&amp;P99&amp;"'","")&amp;IF(R99&lt;&gt;"",", damage: '"&amp;R99&amp;"'","")&amp;IF(T99&lt;&gt;"",", capacity: '"&amp;T99&amp;"'","")&amp;IF(U99&lt;&gt;"",", cost: '"&amp;U99&amp;"'","")&amp;", text: '"&amp;SUBSTITUTE(X99,CHAR(10),"\n")&amp;"', textEn: '"&amp;SUBSTITUTE(SUBSTITUTE(Z99,CHAR(10),"\n"),"'","\'")&amp;"'"&amp;IF(V99="○",", sealable: true","")&amp;IF(W99="○",",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spans="1:28" ht="54">
      <c r="A100" s="1" t="s">
        <v>812</v>
      </c>
      <c r="B100" s="1" t="s">
        <v>736</v>
      </c>
      <c r="E100" s="1" t="s">
        <v>813</v>
      </c>
      <c r="F100" s="1" t="s">
        <v>814</v>
      </c>
      <c r="G100" s="3" t="s">
        <v>815</v>
      </c>
      <c r="H100" s="4" t="s">
        <v>816</v>
      </c>
      <c r="I100" s="1" t="s">
        <v>112</v>
      </c>
      <c r="N100" s="1" t="s">
        <v>76</v>
      </c>
      <c r="Q100" s="5"/>
      <c r="S100" s="5"/>
      <c r="U100" s="1" t="s">
        <v>131</v>
      </c>
      <c r="X100" s="6" t="s">
        <v>817</v>
      </c>
      <c r="Y100" s="14" t="s">
        <v>818</v>
      </c>
      <c r="Z100" s="4" t="s">
        <v>819</v>
      </c>
      <c r="AA100" s="5"/>
      <c r="AB100" s="7" t="str">
        <f>", '"&amp;A100&amp;"': {megami: '"&amp;B100&amp;"'"&amp;IF(C100&lt;&gt;"",", anotherID: '"&amp;C100&amp;"', replace: '"&amp;D100&amp;"'","")&amp;", name: '"&amp;SUBSTITUTE(E100,"'","\'")&amp;"', nameEn: '"&amp;SUBSTITUTE(H100,"'","\'")&amp;"', ruby: '"&amp;F100&amp;"', baseType: '"&amp;VLOOKUP(I100,マスタ!$A$1:$B$99,2,FALSE)&amp;"'" &amp; IF(J100 = "○", ", extra: true", "")  &amp; IF(K100 &lt;&gt; "", ", extraFrom: '" &amp; K100 &amp; "'", "")  &amp; IF(L100 &lt;&gt; "", ", exchangabaleTo: '" &amp; L100 &amp; "'", "")&amp; IF(M100 = "○", ", poison: true'", "")&amp; ", types: ['"&amp;VLOOKUP(N100,マスタ!$D$1:$E$99,2,FALSE)&amp;"'"&amp;IF(O100&lt;&gt;"",", '"&amp;VLOOKUP(O100,マスタ!$D$1:$E$99,2,FALSE)&amp;"'","")&amp;"]"&amp;IF(P100&lt;&gt;"",", range: '"&amp;P100&amp;"'","")&amp;IF(R100&lt;&gt;"",", damage: '"&amp;R100&amp;"'","")&amp;IF(T100&lt;&gt;"",", capacity: '"&amp;T100&amp;"'","")&amp;IF(U100&lt;&gt;"",", cost: '"&amp;U100&amp;"'","")&amp;", text: '"&amp;SUBSTITUTE(X100,CHAR(10),"\n")&amp;"', textEn: '"&amp;SUBSTITUTE(SUBSTITUTE(Z100,CHAR(10),"\n"),"'","\'")&amp;"'"&amp;IF(V100="○",", sealable: true","")&amp;IF(W100="○",",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spans="1:28" ht="48.75">
      <c r="A101" s="1" t="s">
        <v>820</v>
      </c>
      <c r="B101" s="1" t="s">
        <v>736</v>
      </c>
      <c r="E101" s="1" t="s">
        <v>821</v>
      </c>
      <c r="F101" s="1" t="s">
        <v>822</v>
      </c>
      <c r="G101" s="3" t="s">
        <v>823</v>
      </c>
      <c r="H101" s="4" t="s">
        <v>824</v>
      </c>
      <c r="I101" s="1" t="s">
        <v>112</v>
      </c>
      <c r="N101" s="1" t="s">
        <v>76</v>
      </c>
      <c r="Q101" s="5"/>
      <c r="S101" s="5"/>
      <c r="U101" s="1" t="s">
        <v>104</v>
      </c>
      <c r="X101" s="6" t="s">
        <v>825</v>
      </c>
      <c r="Y101" s="39" t="s">
        <v>826</v>
      </c>
      <c r="Z101" s="11" t="s">
        <v>827</v>
      </c>
      <c r="AA101" s="5"/>
      <c r="AB101" s="7" t="str">
        <f>", '"&amp;A101&amp;"': {megami: '"&amp;B101&amp;"'"&amp;IF(C101&lt;&gt;"",", anotherID: '"&amp;C101&amp;"', replace: '"&amp;D101&amp;"'","")&amp;", name: '"&amp;SUBSTITUTE(E101,"'","\'")&amp;"', nameEn: '"&amp;SUBSTITUTE(H101,"'","\'")&amp;"', ruby: '"&amp;F101&amp;"', baseType: '"&amp;VLOOKUP(I101,マスタ!$A$1:$B$99,2,FALSE)&amp;"'" &amp; IF(J101 = "○", ", extra: true", "")  &amp; IF(K101 &lt;&gt; "", ", extraFrom: '" &amp; K101 &amp; "'", "")  &amp; IF(L101 &lt;&gt; "", ", exchangabaleTo: '" &amp; L101 &amp; "'", "")&amp; IF(M101 = "○", ", poison: true'", "")&amp; ", types: ['"&amp;VLOOKUP(N101,マスタ!$D$1:$E$99,2,FALSE)&amp;"'"&amp;IF(O101&lt;&gt;"",", '"&amp;VLOOKUP(O101,マスタ!$D$1:$E$99,2,FALSE)&amp;"'","")&amp;"]"&amp;IF(P101&lt;&gt;"",", range: '"&amp;P101&amp;"'","")&amp;IF(R101&lt;&gt;"",", damage: '"&amp;R101&amp;"'","")&amp;IF(T101&lt;&gt;"",", capacity: '"&amp;T101&amp;"'","")&amp;IF(U101&lt;&gt;"",", cost: '"&amp;U101&amp;"'","")&amp;", text: '"&amp;SUBSTITUTE(X101,CHAR(10),"\n")&amp;"', textEn: '"&amp;SUBSTITUTE(SUBSTITUTE(Z101,CHAR(10),"\n"),"'","\'")&amp;"'"&amp;IF(V101="○",", sealable: true","")&amp;IF(W101="○",",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spans="1:28" ht="13.5">
      <c r="A102" s="1" t="s">
        <v>828</v>
      </c>
      <c r="B102" s="1" t="s">
        <v>829</v>
      </c>
      <c r="E102" s="1" t="s">
        <v>830</v>
      </c>
      <c r="F102" s="1" t="s">
        <v>831</v>
      </c>
      <c r="G102" s="3" t="s">
        <v>832</v>
      </c>
      <c r="H102" s="4" t="s">
        <v>833</v>
      </c>
      <c r="I102" s="1" t="s">
        <v>27</v>
      </c>
      <c r="N102" s="1" t="s">
        <v>28</v>
      </c>
      <c r="P102" s="1" t="s">
        <v>158</v>
      </c>
      <c r="Q102" s="5"/>
      <c r="R102" s="1" t="s">
        <v>47</v>
      </c>
      <c r="S102" s="5"/>
      <c r="Y102" s="32"/>
      <c r="Z102" s="9"/>
      <c r="AA102" s="5"/>
      <c r="AB102" s="7" t="str">
        <f>", '"&amp;A102&amp;"': {megami: '"&amp;B102&amp;"'"&amp;IF(C102&lt;&gt;"",", anotherID: '"&amp;C102&amp;"', replace: '"&amp;D102&amp;"'","")&amp;", name: '"&amp;SUBSTITUTE(E102,"'","\'")&amp;"', nameEn: '"&amp;SUBSTITUTE(H102,"'","\'")&amp;"', ruby: '"&amp;F102&amp;"', baseType: '"&amp;VLOOKUP(I102,マスタ!$A$1:$B$99,2,FALSE)&amp;"'" &amp; IF(J102 = "○", ", extra: true", "")  &amp; IF(K102 &lt;&gt; "", ", extraFrom: '" &amp; K102 &amp; "'", "")  &amp; IF(L102 &lt;&gt; "", ", exchangabaleTo: '" &amp; L102 &amp; "'", "")&amp; IF(M102 = "○", ", poison: true'", "")&amp; ", types: ['"&amp;VLOOKUP(N102,マスタ!$D$1:$E$99,2,FALSE)&amp;"'"&amp;IF(O102&lt;&gt;"",", '"&amp;VLOOKUP(O102,マスタ!$D$1:$E$99,2,FALSE)&amp;"'","")&amp;"]"&amp;IF(P102&lt;&gt;"",", range: '"&amp;P102&amp;"'","")&amp;IF(R102&lt;&gt;"",", damage: '"&amp;R102&amp;"'","")&amp;IF(T102&lt;&gt;"",", capacity: '"&amp;T102&amp;"'","")&amp;IF(U102&lt;&gt;"",", cost: '"&amp;U102&amp;"'","")&amp;", text: '"&amp;SUBSTITUTE(X102,CHAR(10),"\n")&amp;"', textEn: '"&amp;SUBSTITUTE(SUBSTITUTE(Z102,CHAR(10),"\n"),"'","\'")&amp;"'"&amp;IF(V102="○",", sealable: true","")&amp;IF(W102="○",", removable: true","")&amp;"}"</f>
        <v>, '09-chikage-o-n-1': {megami: 'chikage', name: '飛苦無', nameEn: 'Kunai Throw', ruby: 'とびくない', baseType: 'normal', types: ['attack'], range: '4-5', damage: '2/2', text: '', textEn: ''}</v>
      </c>
    </row>
    <row r="103" spans="1:28" ht="13.5">
      <c r="A103" s="1" t="s">
        <v>834</v>
      </c>
      <c r="B103" s="1" t="s">
        <v>829</v>
      </c>
      <c r="E103" s="1" t="s">
        <v>835</v>
      </c>
      <c r="F103" s="1" t="s">
        <v>836</v>
      </c>
      <c r="G103" s="3" t="s">
        <v>837</v>
      </c>
      <c r="H103" s="4" t="s">
        <v>838</v>
      </c>
      <c r="I103" s="1" t="s">
        <v>27</v>
      </c>
      <c r="N103" s="1" t="s">
        <v>28</v>
      </c>
      <c r="P103" s="1" t="s">
        <v>104</v>
      </c>
      <c r="Q103" s="5"/>
      <c r="R103" s="1" t="s">
        <v>172</v>
      </c>
      <c r="S103" s="5"/>
      <c r="X103" s="1" t="s">
        <v>839</v>
      </c>
      <c r="Y103" s="3" t="s">
        <v>840</v>
      </c>
      <c r="Z103" s="4" t="s">
        <v>841</v>
      </c>
      <c r="AA103" s="5"/>
      <c r="AB103" s="7" t="str">
        <f>", '"&amp;A103&amp;"': {megami: '"&amp;B103&amp;"'"&amp;IF(C103&lt;&gt;"",", anotherID: '"&amp;C103&amp;"', replace: '"&amp;D103&amp;"'","")&amp;", name: '"&amp;SUBSTITUTE(E103,"'","\'")&amp;"', nameEn: '"&amp;SUBSTITUTE(H103,"'","\'")&amp;"', ruby: '"&amp;F103&amp;"', baseType: '"&amp;VLOOKUP(I103,マスタ!$A$1:$B$99,2,FALSE)&amp;"'" &amp; IF(J103 = "○", ", extra: true", "")  &amp; IF(K103 &lt;&gt; "", ", extraFrom: '" &amp; K103 &amp; "'", "")  &amp; IF(L103 &lt;&gt; "", ", exchangabaleTo: '" &amp; L103 &amp; "'", "")&amp; IF(M103 = "○", ", poison: true'", "")&amp; ", types: ['"&amp;VLOOKUP(N103,マスタ!$D$1:$E$99,2,FALSE)&amp;"'"&amp;IF(O103&lt;&gt;"",", '"&amp;VLOOKUP(O103,マスタ!$D$1:$E$99,2,FALSE)&amp;"'","")&amp;"]"&amp;IF(P103&lt;&gt;"",", range: '"&amp;P103&amp;"'","")&amp;IF(R103&lt;&gt;"",", damage: '"&amp;R103&amp;"'","")&amp;IF(T103&lt;&gt;"",", capacity: '"&amp;T103&amp;"'","")&amp;IF(U103&lt;&gt;"",", cost: '"&amp;U103&amp;"'","")&amp;", text: '"&amp;SUBSTITUTE(X103,CHAR(10),"\n")&amp;"', textEn: '"&amp;SUBSTITUTE(SUBSTITUTE(Z103,CHAR(10),"\n"),"'","\'")&amp;"'"&amp;IF(V103="○",", sealable: true","")&amp;IF(W103="○",",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spans="1:28" ht="27">
      <c r="A104" s="1" t="s">
        <v>842</v>
      </c>
      <c r="B104" s="1" t="s">
        <v>829</v>
      </c>
      <c r="E104" s="1" t="s">
        <v>843</v>
      </c>
      <c r="F104" s="1" t="s">
        <v>844</v>
      </c>
      <c r="G104" s="3" t="s">
        <v>845</v>
      </c>
      <c r="H104" s="4" t="s">
        <v>846</v>
      </c>
      <c r="I104" s="1" t="s">
        <v>27</v>
      </c>
      <c r="N104" s="1" t="s">
        <v>28</v>
      </c>
      <c r="O104" s="1" t="s">
        <v>94</v>
      </c>
      <c r="P104" s="1" t="s">
        <v>281</v>
      </c>
      <c r="Q104" s="5"/>
      <c r="R104" s="1" t="s">
        <v>659</v>
      </c>
      <c r="S104" s="5"/>
      <c r="X104" s="6" t="s">
        <v>847</v>
      </c>
      <c r="Y104" s="14" t="s">
        <v>848</v>
      </c>
      <c r="Z104" s="8" t="s">
        <v>849</v>
      </c>
      <c r="AA104" s="5"/>
      <c r="AB104" s="7" t="str">
        <f>", '"&amp;A104&amp;"': {megami: '"&amp;B104&amp;"'"&amp;IF(C104&lt;&gt;"",", anotherID: '"&amp;C104&amp;"', replace: '"&amp;D104&amp;"'","")&amp;", name: '"&amp;SUBSTITUTE(E104,"'","\'")&amp;"', nameEn: '"&amp;SUBSTITUTE(H104,"'","\'")&amp;"', ruby: '"&amp;F104&amp;"', baseType: '"&amp;VLOOKUP(I104,マスタ!$A$1:$B$99,2,FALSE)&amp;"'" &amp; IF(J104 = "○", ", extra: true", "")  &amp; IF(K104 &lt;&gt; "", ", extraFrom: '" &amp; K104 &amp; "'", "")  &amp; IF(L104 &lt;&gt; "", ", exchangabaleTo: '" &amp; L104 &amp; "'", "")&amp; IF(M104 = "○", ", poison: true'", "")&amp; ", types: ['"&amp;VLOOKUP(N104,マスタ!$D$1:$E$99,2,FALSE)&amp;"'"&amp;IF(O104&lt;&gt;"",", '"&amp;VLOOKUP(O104,マスタ!$D$1:$E$99,2,FALSE)&amp;"'","")&amp;"]"&amp;IF(P104&lt;&gt;"",", range: '"&amp;P104&amp;"'","")&amp;IF(R104&lt;&gt;"",", damage: '"&amp;R104&amp;"'","")&amp;IF(T104&lt;&gt;"",", capacity: '"&amp;T104&amp;"'","")&amp;IF(U104&lt;&gt;"",", cost: '"&amp;U104&amp;"'","")&amp;", text: '"&amp;SUBSTITUTE(X104,CHAR(10),"\n")&amp;"', textEn: '"&amp;SUBSTITUTE(SUBSTITUTE(Z104,CHAR(10),"\n"),"'","\'")&amp;"'"&amp;IF(V104="○",", sealable: true","")&amp;IF(W104="○",",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spans="1:28" ht="13.5">
      <c r="A105" s="1" t="s">
        <v>850</v>
      </c>
      <c r="B105" s="1" t="s">
        <v>829</v>
      </c>
      <c r="E105" s="1" t="s">
        <v>851</v>
      </c>
      <c r="F105" s="1" t="s">
        <v>852</v>
      </c>
      <c r="G105" s="3" t="s">
        <v>853</v>
      </c>
      <c r="H105" s="4" t="s">
        <v>854</v>
      </c>
      <c r="I105" s="1" t="s">
        <v>27</v>
      </c>
      <c r="N105" s="1" t="s">
        <v>28</v>
      </c>
      <c r="O105" s="1" t="s">
        <v>65</v>
      </c>
      <c r="P105" s="1" t="s">
        <v>759</v>
      </c>
      <c r="Q105" s="5"/>
      <c r="R105" s="1" t="s">
        <v>855</v>
      </c>
      <c r="S105" s="5"/>
      <c r="X105" s="1" t="s">
        <v>856</v>
      </c>
      <c r="Y105" s="3" t="s">
        <v>857</v>
      </c>
      <c r="Z105" s="4" t="s">
        <v>858</v>
      </c>
      <c r="AA105" s="5"/>
      <c r="AB105" s="7" t="str">
        <f>", '"&amp;A105&amp;"': {megami: '"&amp;B105&amp;"'"&amp;IF(C105&lt;&gt;"",", anotherID: '"&amp;C105&amp;"', replace: '"&amp;D105&amp;"'","")&amp;", name: '"&amp;SUBSTITUTE(E105,"'","\'")&amp;"', nameEn: '"&amp;SUBSTITUTE(H105,"'","\'")&amp;"', ruby: '"&amp;F105&amp;"', baseType: '"&amp;VLOOKUP(I105,マスタ!$A$1:$B$99,2,FALSE)&amp;"'" &amp; IF(J105 = "○", ", extra: true", "")  &amp; IF(K105 &lt;&gt; "", ", extraFrom: '" &amp; K105 &amp; "'", "")  &amp; IF(L105 &lt;&gt; "", ", exchangabaleTo: '" &amp; L105 &amp; "'", "")&amp; IF(M105 = "○", ", poison: true'", "")&amp; ", types: ['"&amp;VLOOKUP(N105,マスタ!$D$1:$E$99,2,FALSE)&amp;"'"&amp;IF(O105&lt;&gt;"",", '"&amp;VLOOKUP(O105,マスタ!$D$1:$E$99,2,FALSE)&amp;"'","")&amp;"]"&amp;IF(P105&lt;&gt;"",", range: '"&amp;P105&amp;"'","")&amp;IF(R105&lt;&gt;"",", damage: '"&amp;R105&amp;"'","")&amp;IF(T105&lt;&gt;"",", capacity: '"&amp;T105&amp;"'","")&amp;IF(U105&lt;&gt;"",", cost: '"&amp;U105&amp;"'","")&amp;", text: '"&amp;SUBSTITUTE(X105,CHAR(10),"\n")&amp;"', textEn: '"&amp;SUBSTITUTE(SUBSTITUTE(Z105,CHAR(10),"\n"),"'","\'")&amp;"'"&amp;IF(V105="○",", sealable: true","")&amp;IF(W105="○",",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spans="1:28" ht="13.5">
      <c r="A106" s="1" t="s">
        <v>859</v>
      </c>
      <c r="B106" s="1" t="s">
        <v>829</v>
      </c>
      <c r="E106" s="1" t="s">
        <v>860</v>
      </c>
      <c r="F106" s="1" t="s">
        <v>861</v>
      </c>
      <c r="G106" s="3" t="s">
        <v>862</v>
      </c>
      <c r="H106" s="4" t="s">
        <v>863</v>
      </c>
      <c r="I106" s="1" t="s">
        <v>27</v>
      </c>
      <c r="N106" s="1" t="s">
        <v>76</v>
      </c>
      <c r="Q106" s="5"/>
      <c r="S106" s="5"/>
      <c r="X106" s="1" t="s">
        <v>864</v>
      </c>
      <c r="Y106" s="40" t="s">
        <v>865</v>
      </c>
      <c r="Z106" s="4" t="s">
        <v>866</v>
      </c>
      <c r="AA106" s="5"/>
      <c r="AB106" s="7" t="str">
        <f>", '"&amp;A106&amp;"': {megami: '"&amp;B106&amp;"'"&amp;IF(C106&lt;&gt;"",", anotherID: '"&amp;C106&amp;"', replace: '"&amp;D106&amp;"'","")&amp;", name: '"&amp;SUBSTITUTE(E106,"'","\'")&amp;"', nameEn: '"&amp;SUBSTITUTE(H106,"'","\'")&amp;"', ruby: '"&amp;F106&amp;"', baseType: '"&amp;VLOOKUP(I106,マスタ!$A$1:$B$99,2,FALSE)&amp;"'" &amp; IF(J106 = "○", ", extra: true", "")  &amp; IF(K106 &lt;&gt; "", ", extraFrom: '" &amp; K106 &amp; "'", "")  &amp; IF(L106 &lt;&gt; "", ", exchangabaleTo: '" &amp; L106 &amp; "'", "")&amp; IF(M106 = "○", ", poison: true'", "")&amp; ", types: ['"&amp;VLOOKUP(N106,マスタ!$D$1:$E$99,2,FALSE)&amp;"'"&amp;IF(O106&lt;&gt;"",", '"&amp;VLOOKUP(O106,マスタ!$D$1:$E$99,2,FALSE)&amp;"'","")&amp;"]"&amp;IF(P106&lt;&gt;"",", range: '"&amp;P106&amp;"'","")&amp;IF(R106&lt;&gt;"",", damage: '"&amp;R106&amp;"'","")&amp;IF(T106&lt;&gt;"",", capacity: '"&amp;T106&amp;"'","")&amp;IF(U106&lt;&gt;"",", cost: '"&amp;U106&amp;"'","")&amp;", text: '"&amp;SUBSTITUTE(X106,CHAR(10),"\n")&amp;"', textEn: '"&amp;SUBSTITUTE(SUBSTITUTE(Z106,CHAR(10),"\n"),"'","\'")&amp;"'"&amp;IF(V106="○",", sealable: true","")&amp;IF(W106="○",",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spans="1:28" ht="36">
      <c r="A107" s="1" t="s">
        <v>867</v>
      </c>
      <c r="B107" s="1" t="s">
        <v>829</v>
      </c>
      <c r="E107" s="1" t="s">
        <v>868</v>
      </c>
      <c r="F107" s="1" t="s">
        <v>869</v>
      </c>
      <c r="G107" s="3" t="s">
        <v>870</v>
      </c>
      <c r="H107" s="4" t="s">
        <v>871</v>
      </c>
      <c r="I107" s="1" t="s">
        <v>27</v>
      </c>
      <c r="N107" s="1" t="s">
        <v>85</v>
      </c>
      <c r="Q107" s="5"/>
      <c r="S107" s="5"/>
      <c r="T107" s="1" t="s">
        <v>104</v>
      </c>
      <c r="X107" s="6" t="s">
        <v>872</v>
      </c>
      <c r="Y107" s="41" t="s">
        <v>873</v>
      </c>
      <c r="Z107" s="4" t="s">
        <v>874</v>
      </c>
      <c r="AA107" s="5"/>
      <c r="AB107" s="7" t="str">
        <f>", '"&amp;A107&amp;"': {megami: '"&amp;B107&amp;"'"&amp;IF(C107&lt;&gt;"",", anotherID: '"&amp;C107&amp;"', replace: '"&amp;D107&amp;"'","")&amp;", name: '"&amp;SUBSTITUTE(E107,"'","\'")&amp;"', nameEn: '"&amp;SUBSTITUTE(H107,"'","\'")&amp;"', ruby: '"&amp;F107&amp;"', baseType: '"&amp;VLOOKUP(I107,マスタ!$A$1:$B$99,2,FALSE)&amp;"'" &amp; IF(J107 = "○", ", extra: true", "")  &amp; IF(K107 &lt;&gt; "", ", extraFrom: '" &amp; K107 &amp; "'", "")  &amp; IF(L107 &lt;&gt; "", ", exchangabaleTo: '" &amp; L107 &amp; "'", "")&amp; IF(M107 = "○", ", poison: true'", "")&amp; ", types: ['"&amp;VLOOKUP(N107,マスタ!$D$1:$E$99,2,FALSE)&amp;"'"&amp;IF(O107&lt;&gt;"",", '"&amp;VLOOKUP(O107,マスタ!$D$1:$E$99,2,FALSE)&amp;"'","")&amp;"]"&amp;IF(P107&lt;&gt;"",", range: '"&amp;P107&amp;"'","")&amp;IF(R107&lt;&gt;"",", damage: '"&amp;R107&amp;"'","")&amp;IF(T107&lt;&gt;"",", capacity: '"&amp;T107&amp;"'","")&amp;IF(U107&lt;&gt;"",", cost: '"&amp;U107&amp;"'","")&amp;", text: '"&amp;SUBSTITUTE(X107,CHAR(10),"\n")&amp;"', textEn: '"&amp;SUBSTITUTE(SUBSTITUTE(Z107,CHAR(10),"\n"),"'","\'")&amp;"'"&amp;IF(V107="○",", sealable: true","")&amp;IF(W107="○",",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spans="1:28" ht="13.5">
      <c r="A108" s="1" t="s">
        <v>875</v>
      </c>
      <c r="B108" s="1" t="s">
        <v>829</v>
      </c>
      <c r="E108" s="1" t="s">
        <v>876</v>
      </c>
      <c r="F108" s="1" t="s">
        <v>877</v>
      </c>
      <c r="G108" s="3" t="s">
        <v>878</v>
      </c>
      <c r="H108" s="4" t="s">
        <v>879</v>
      </c>
      <c r="I108" s="1" t="s">
        <v>27</v>
      </c>
      <c r="N108" s="1" t="s">
        <v>85</v>
      </c>
      <c r="Q108" s="5"/>
      <c r="S108" s="5"/>
      <c r="T108" s="1" t="s">
        <v>36</v>
      </c>
      <c r="X108" s="1" t="s">
        <v>880</v>
      </c>
      <c r="Y108" s="3" t="s">
        <v>881</v>
      </c>
      <c r="Z108" s="4" t="s">
        <v>882</v>
      </c>
      <c r="AA108" s="5"/>
      <c r="AB108" s="7" t="str">
        <f>", '"&amp;A108&amp;"': {megami: '"&amp;B108&amp;"'"&amp;IF(C108&lt;&gt;"",", anotherID: '"&amp;C108&amp;"', replace: '"&amp;D108&amp;"'","")&amp;", name: '"&amp;SUBSTITUTE(E108,"'","\'")&amp;"', nameEn: '"&amp;SUBSTITUTE(H108,"'","\'")&amp;"', ruby: '"&amp;F108&amp;"', baseType: '"&amp;VLOOKUP(I108,マスタ!$A$1:$B$99,2,FALSE)&amp;"'" &amp; IF(J108 = "○", ", extra: true", "")  &amp; IF(K108 &lt;&gt; "", ", extraFrom: '" &amp; K108 &amp; "'", "")  &amp; IF(L108 &lt;&gt; "", ", exchangabaleTo: '" &amp; L108 &amp; "'", "")&amp; IF(M108 = "○", ", poison: true'", "")&amp; ", types: ['"&amp;VLOOKUP(N108,マスタ!$D$1:$E$99,2,FALSE)&amp;"'"&amp;IF(O108&lt;&gt;"",", '"&amp;VLOOKUP(O108,マスタ!$D$1:$E$99,2,FALSE)&amp;"'","")&amp;"]"&amp;IF(P108&lt;&gt;"",", range: '"&amp;P108&amp;"'","")&amp;IF(R108&lt;&gt;"",", damage: '"&amp;R108&amp;"'","")&amp;IF(T108&lt;&gt;"",", capacity: '"&amp;T108&amp;"'","")&amp;IF(U108&lt;&gt;"",", cost: '"&amp;U108&amp;"'","")&amp;", text: '"&amp;SUBSTITUTE(X108,CHAR(10),"\n")&amp;"', textEn: '"&amp;SUBSTITUTE(SUBSTITUTE(Z108,CHAR(10),"\n"),"'","\'")&amp;"'"&amp;IF(V108="○",", sealable: true","")&amp;IF(W108="○",",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spans="1:28" ht="13.5">
      <c r="A109" s="1" t="s">
        <v>883</v>
      </c>
      <c r="B109" s="1" t="s">
        <v>829</v>
      </c>
      <c r="E109" s="1" t="s">
        <v>884</v>
      </c>
      <c r="F109" s="1" t="s">
        <v>885</v>
      </c>
      <c r="G109" s="3" t="s">
        <v>886</v>
      </c>
      <c r="H109" s="4" t="s">
        <v>887</v>
      </c>
      <c r="I109" s="1" t="s">
        <v>112</v>
      </c>
      <c r="N109" s="1" t="s">
        <v>76</v>
      </c>
      <c r="Q109" s="5"/>
      <c r="S109" s="5"/>
      <c r="U109" s="1" t="s">
        <v>46</v>
      </c>
      <c r="X109" s="1" t="s">
        <v>888</v>
      </c>
      <c r="Y109" s="3" t="s">
        <v>889</v>
      </c>
      <c r="Z109" s="4" t="s">
        <v>890</v>
      </c>
      <c r="AA109" s="5"/>
      <c r="AB109" s="7" t="str">
        <f>", '"&amp;A109&amp;"': {megami: '"&amp;B109&amp;"'"&amp;IF(C109&lt;&gt;"",", anotherID: '"&amp;C109&amp;"', replace: '"&amp;D109&amp;"'","")&amp;", name: '"&amp;SUBSTITUTE(E109,"'","\'")&amp;"', nameEn: '"&amp;SUBSTITUTE(H109,"'","\'")&amp;"', ruby: '"&amp;F109&amp;"', baseType: '"&amp;VLOOKUP(I109,マスタ!$A$1:$B$99,2,FALSE)&amp;"'" &amp; IF(J109 = "○", ", extra: true", "")  &amp; IF(K109 &lt;&gt; "", ", extraFrom: '" &amp; K109 &amp; "'", "")  &amp; IF(L109 &lt;&gt; "", ", exchangabaleTo: '" &amp; L109 &amp; "'", "")&amp; IF(M109 = "○", ", poison: true'", "")&amp; ", types: ['"&amp;VLOOKUP(N109,マスタ!$D$1:$E$99,2,FALSE)&amp;"'"&amp;IF(O109&lt;&gt;"",", '"&amp;VLOOKUP(O109,マスタ!$D$1:$E$99,2,FALSE)&amp;"'","")&amp;"]"&amp;IF(P109&lt;&gt;"",", range: '"&amp;P109&amp;"'","")&amp;IF(R109&lt;&gt;"",", damage: '"&amp;R109&amp;"'","")&amp;IF(T109&lt;&gt;"",", capacity: '"&amp;T109&amp;"'","")&amp;IF(U109&lt;&gt;"",", cost: '"&amp;U109&amp;"'","")&amp;", text: '"&amp;SUBSTITUTE(X109,CHAR(10),"\n")&amp;"', textEn: '"&amp;SUBSTITUTE(SUBSTITUTE(Z109,CHAR(10),"\n"),"'","\'")&amp;"'"&amp;IF(V109="○",", sealable: true","")&amp;IF(W109="○",",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spans="1:28" ht="13.5">
      <c r="A110" s="1" t="s">
        <v>891</v>
      </c>
      <c r="B110" s="1" t="s">
        <v>829</v>
      </c>
      <c r="E110" s="1" t="s">
        <v>892</v>
      </c>
      <c r="F110" s="1" t="s">
        <v>893</v>
      </c>
      <c r="G110" s="3" t="s">
        <v>894</v>
      </c>
      <c r="H110" s="4" t="s">
        <v>895</v>
      </c>
      <c r="I110" s="1" t="s">
        <v>112</v>
      </c>
      <c r="N110" s="1" t="s">
        <v>85</v>
      </c>
      <c r="O110" s="1" t="s">
        <v>94</v>
      </c>
      <c r="Q110" s="5"/>
      <c r="S110" s="5"/>
      <c r="T110" s="1" t="s">
        <v>131</v>
      </c>
      <c r="U110" s="1" t="s">
        <v>36</v>
      </c>
      <c r="X110" s="1" t="s">
        <v>896</v>
      </c>
      <c r="Y110" s="3" t="s">
        <v>897</v>
      </c>
      <c r="Z110" s="4" t="s">
        <v>898</v>
      </c>
      <c r="AA110" s="5"/>
      <c r="AB110" s="7" t="str">
        <f>", '"&amp;A110&amp;"': {megami: '"&amp;B110&amp;"'"&amp;IF(C110&lt;&gt;"",", anotherID: '"&amp;C110&amp;"', replace: '"&amp;D110&amp;"'","")&amp;", name: '"&amp;SUBSTITUTE(E110,"'","\'")&amp;"', nameEn: '"&amp;SUBSTITUTE(H110,"'","\'")&amp;"', ruby: '"&amp;F110&amp;"', baseType: '"&amp;VLOOKUP(I110,マスタ!$A$1:$B$99,2,FALSE)&amp;"'" &amp; IF(J110 = "○", ", extra: true", "")  &amp; IF(K110 &lt;&gt; "", ", extraFrom: '" &amp; K110 &amp; "'", "")  &amp; IF(L110 &lt;&gt; "", ", exchangabaleTo: '" &amp; L110 &amp; "'", "")&amp; IF(M110 = "○", ", poison: true'", "")&amp; ", types: ['"&amp;VLOOKUP(N110,マスタ!$D$1:$E$99,2,FALSE)&amp;"'"&amp;IF(O110&lt;&gt;"",", '"&amp;VLOOKUP(O110,マスタ!$D$1:$E$99,2,FALSE)&amp;"'","")&amp;"]"&amp;IF(P110&lt;&gt;"",", range: '"&amp;P110&amp;"'","")&amp;IF(R110&lt;&gt;"",", damage: '"&amp;R110&amp;"'","")&amp;IF(T110&lt;&gt;"",", capacity: '"&amp;T110&amp;"'","")&amp;IF(U110&lt;&gt;"",", cost: '"&amp;U110&amp;"'","")&amp;", text: '"&amp;SUBSTITUTE(X110,CHAR(10),"\n")&amp;"', textEn: '"&amp;SUBSTITUTE(SUBSTITUTE(Z110,CHAR(10),"\n"),"'","\'")&amp;"'"&amp;IF(V110="○",", sealable: true","")&amp;IF(W110="○",",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spans="1:28" ht="13.5">
      <c r="A111" s="1" t="s">
        <v>899</v>
      </c>
      <c r="B111" s="1" t="s">
        <v>829</v>
      </c>
      <c r="E111" s="1" t="s">
        <v>900</v>
      </c>
      <c r="F111" s="1" t="s">
        <v>901</v>
      </c>
      <c r="G111" s="3" t="s">
        <v>902</v>
      </c>
      <c r="H111" s="4" t="s">
        <v>903</v>
      </c>
      <c r="I111" s="1" t="s">
        <v>112</v>
      </c>
      <c r="N111" s="1" t="s">
        <v>28</v>
      </c>
      <c r="P111" s="1" t="s">
        <v>904</v>
      </c>
      <c r="Q111" s="5"/>
      <c r="R111" s="1" t="s">
        <v>571</v>
      </c>
      <c r="S111" s="5"/>
      <c r="U111" s="1" t="s">
        <v>203</v>
      </c>
      <c r="X111" s="1" t="s">
        <v>905</v>
      </c>
      <c r="Y111" s="3" t="s">
        <v>906</v>
      </c>
      <c r="Z111" s="4" t="s">
        <v>907</v>
      </c>
      <c r="AA111" s="5"/>
      <c r="AB111" s="7" t="str">
        <f>", '"&amp;A111&amp;"': {megami: '"&amp;B111&amp;"'"&amp;IF(C111&lt;&gt;"",", anotherID: '"&amp;C111&amp;"', replace: '"&amp;D111&amp;"'","")&amp;", name: '"&amp;SUBSTITUTE(E111,"'","\'")&amp;"', nameEn: '"&amp;SUBSTITUTE(H111,"'","\'")&amp;"', ruby: '"&amp;F111&amp;"', baseType: '"&amp;VLOOKUP(I111,マスタ!$A$1:$B$99,2,FALSE)&amp;"'" &amp; IF(J111 = "○", ", extra: true", "")  &amp; IF(K111 &lt;&gt; "", ", extraFrom: '" &amp; K111 &amp; "'", "")  &amp; IF(L111 &lt;&gt; "", ", exchangabaleTo: '" &amp; L111 &amp; "'", "")&amp; IF(M111 = "○", ", poison: true'", "")&amp; ", types: ['"&amp;VLOOKUP(N111,マスタ!$D$1:$E$99,2,FALSE)&amp;"'"&amp;IF(O111&lt;&gt;"",", '"&amp;VLOOKUP(O111,マスタ!$D$1:$E$99,2,FALSE)&amp;"'","")&amp;"]"&amp;IF(P111&lt;&gt;"",", range: '"&amp;P111&amp;"'","")&amp;IF(R111&lt;&gt;"",", damage: '"&amp;R111&amp;"'","")&amp;IF(T111&lt;&gt;"",", capacity: '"&amp;T111&amp;"'","")&amp;IF(U111&lt;&gt;"",", cost: '"&amp;U111&amp;"'","")&amp;", text: '"&amp;SUBSTITUTE(X111,CHAR(10),"\n")&amp;"', textEn: '"&amp;SUBSTITUTE(SUBSTITUTE(Z111,CHAR(10),"\n"),"'","\'")&amp;"'"&amp;IF(V111="○",", sealable: true","")&amp;IF(W111="○",",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spans="1:28" ht="48">
      <c r="A112" s="1" t="s">
        <v>908</v>
      </c>
      <c r="B112" s="1" t="s">
        <v>829</v>
      </c>
      <c r="E112" s="1" t="s">
        <v>909</v>
      </c>
      <c r="F112" s="1" t="s">
        <v>910</v>
      </c>
      <c r="G112" s="3" t="s">
        <v>911</v>
      </c>
      <c r="H112" s="4" t="s">
        <v>912</v>
      </c>
      <c r="I112" s="1" t="s">
        <v>112</v>
      </c>
      <c r="N112" s="1" t="s">
        <v>85</v>
      </c>
      <c r="O112" s="1" t="s">
        <v>65</v>
      </c>
      <c r="Q112" s="5"/>
      <c r="S112" s="5"/>
      <c r="T112" s="1" t="s">
        <v>104</v>
      </c>
      <c r="U112" s="1" t="s">
        <v>131</v>
      </c>
      <c r="X112" s="6" t="s">
        <v>913</v>
      </c>
      <c r="Y112" s="14" t="s">
        <v>914</v>
      </c>
      <c r="Z112" s="4" t="s">
        <v>915</v>
      </c>
      <c r="AA112" s="5"/>
      <c r="AB112" s="7" t="str">
        <f>", '"&amp;A112&amp;"': {megami: '"&amp;B112&amp;"'"&amp;IF(C112&lt;&gt;"",", anotherID: '"&amp;C112&amp;"', replace: '"&amp;D112&amp;"'","")&amp;", name: '"&amp;SUBSTITUTE(E112,"'","\'")&amp;"', nameEn: '"&amp;SUBSTITUTE(H112,"'","\'")&amp;"', ruby: '"&amp;F112&amp;"', baseType: '"&amp;VLOOKUP(I112,マスタ!$A$1:$B$99,2,FALSE)&amp;"'" &amp; IF(J112 = "○", ", extra: true", "")  &amp; IF(K112 &lt;&gt; "", ", extraFrom: '" &amp; K112 &amp; "'", "")  &amp; IF(L112 &lt;&gt; "", ", exchangabaleTo: '" &amp; L112 &amp; "'", "")&amp; IF(M112 = "○", ", poison: true'", "")&amp; ", types: ['"&amp;VLOOKUP(N112,マスタ!$D$1:$E$99,2,FALSE)&amp;"'"&amp;IF(O112&lt;&gt;"",", '"&amp;VLOOKUP(O112,マスタ!$D$1:$E$99,2,FALSE)&amp;"'","")&amp;"]"&amp;IF(P112&lt;&gt;"",", range: '"&amp;P112&amp;"'","")&amp;IF(R112&lt;&gt;"",", damage: '"&amp;R112&amp;"'","")&amp;IF(T112&lt;&gt;"",", capacity: '"&amp;T112&amp;"'","")&amp;IF(U112&lt;&gt;"",", cost: '"&amp;U112&amp;"'","")&amp;", text: '"&amp;SUBSTITUTE(X112,CHAR(10),"\n")&amp;"', textEn: '"&amp;SUBSTITUTE(SUBSTITUTE(Z112,CHAR(10),"\n"),"'","\'")&amp;"'"&amp;IF(V112="○",", sealable: true","")&amp;IF(W112="○",",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spans="1:28" ht="36">
      <c r="A113" s="1" t="s">
        <v>916</v>
      </c>
      <c r="B113" s="1" t="s">
        <v>829</v>
      </c>
      <c r="E113" s="1" t="s">
        <v>917</v>
      </c>
      <c r="F113" s="1" t="s">
        <v>918</v>
      </c>
      <c r="G113" s="3" t="s">
        <v>919</v>
      </c>
      <c r="H113" s="4" t="s">
        <v>920</v>
      </c>
      <c r="I113" s="1" t="s">
        <v>27</v>
      </c>
      <c r="J113" s="1" t="s">
        <v>1502</v>
      </c>
      <c r="M113" s="1" t="s">
        <v>1502</v>
      </c>
      <c r="N113" s="1" t="s">
        <v>76</v>
      </c>
      <c r="Q113" s="5"/>
      <c r="S113" s="5"/>
      <c r="X113" s="6" t="s">
        <v>922</v>
      </c>
      <c r="Y113" s="14" t="s">
        <v>923</v>
      </c>
      <c r="Z113" s="4" t="s">
        <v>924</v>
      </c>
      <c r="AA113" s="5"/>
      <c r="AB113" s="7" t="str">
        <f>", '"&amp;A113&amp;"': {megami: '"&amp;B113&amp;"'"&amp;IF(C113&lt;&gt;"",", anotherID: '"&amp;C113&amp;"', replace: '"&amp;D113&amp;"'","")&amp;", name: '"&amp;SUBSTITUTE(E113,"'","\'")&amp;"', nameEn: '"&amp;SUBSTITUTE(H113,"'","\'")&amp;"', ruby: '"&amp;F113&amp;"', baseType: '"&amp;VLOOKUP(I113,マスタ!$A$1:$B$99,2,FALSE)&amp;"'" &amp; IF(J113 = "○", ", extra: true", "")  &amp; IF(K113 &lt;&gt; "", ", extraFrom: '" &amp; K113 &amp; "'", "")  &amp; IF(L113 &lt;&gt; "", ", exchangabaleTo: '" &amp; L113 &amp; "'", "")&amp; IF(M113 = "○", ", poison: true'", "")&amp; ", types: ['"&amp;VLOOKUP(N113,マスタ!$D$1:$E$99,2,FALSE)&amp;"'"&amp;IF(O113&lt;&gt;"",", '"&amp;VLOOKUP(O113,マスタ!$D$1:$E$99,2,FALSE)&amp;"'","")&amp;"]"&amp;IF(P113&lt;&gt;"",", range: '"&amp;P113&amp;"'","")&amp;IF(R113&lt;&gt;"",", damage: '"&amp;R113&amp;"'","")&amp;IF(T113&lt;&gt;"",", capacity: '"&amp;T113&amp;"'","")&amp;IF(U113&lt;&gt;"",", cost: '"&amp;U113&amp;"'","")&amp;", text: '"&amp;SUBSTITUTE(X113,CHAR(10),"\n")&amp;"', textEn: '"&amp;SUBSTITUTE(SUBSTITUTE(Z113,CHAR(10),"\n"),"'","\'")&amp;"'"&amp;IF(V113="○",", sealable: true","")&amp;IF(W113="○",", removable: true","")&amp;"}"</f>
        <v>, '09-chikage-o-p-1': {megami: 'chikage', name: '麻痺毒', nameEn: 'Numbing Agent', ruby: 'まひどく',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spans="1:28" ht="36">
      <c r="A114" s="1" t="s">
        <v>925</v>
      </c>
      <c r="B114" s="1" t="s">
        <v>829</v>
      </c>
      <c r="E114" s="1" t="s">
        <v>926</v>
      </c>
      <c r="F114" s="1" t="s">
        <v>927</v>
      </c>
      <c r="G114" s="3" t="s">
        <v>928</v>
      </c>
      <c r="H114" s="4" t="s">
        <v>929</v>
      </c>
      <c r="I114" s="1" t="s">
        <v>27</v>
      </c>
      <c r="J114" s="1" t="s">
        <v>1502</v>
      </c>
      <c r="M114" s="1" t="s">
        <v>1502</v>
      </c>
      <c r="N114" s="1" t="s">
        <v>76</v>
      </c>
      <c r="Q114" s="5"/>
      <c r="S114" s="5"/>
      <c r="X114" s="6" t="s">
        <v>930</v>
      </c>
      <c r="Y114" s="3" t="s">
        <v>931</v>
      </c>
      <c r="Z114" s="4" t="s">
        <v>932</v>
      </c>
      <c r="AA114" s="5"/>
      <c r="AB114" s="7" t="str">
        <f>", '"&amp;A114&amp;"': {megami: '"&amp;B114&amp;"'"&amp;IF(C114&lt;&gt;"",", anotherID: '"&amp;C114&amp;"', replace: '"&amp;D114&amp;"'","")&amp;", name: '"&amp;SUBSTITUTE(E114,"'","\'")&amp;"', nameEn: '"&amp;SUBSTITUTE(H114,"'","\'")&amp;"', ruby: '"&amp;F114&amp;"', baseType: '"&amp;VLOOKUP(I114,マスタ!$A$1:$B$99,2,FALSE)&amp;"'" &amp; IF(J114 = "○", ", extra: true", "")  &amp; IF(K114 &lt;&gt; "", ", extraFrom: '" &amp; K114 &amp; "'", "")  &amp; IF(L114 &lt;&gt; "", ", exchangabaleTo: '" &amp; L114 &amp; "'", "")&amp; IF(M114 = "○", ", poison: true'", "")&amp; ", types: ['"&amp;VLOOKUP(N114,マスタ!$D$1:$E$99,2,FALSE)&amp;"'"&amp;IF(O114&lt;&gt;"",", '"&amp;VLOOKUP(O114,マスタ!$D$1:$E$99,2,FALSE)&amp;"'","")&amp;"]"&amp;IF(P114&lt;&gt;"",", range: '"&amp;P114&amp;"'","")&amp;IF(R114&lt;&gt;"",", damage: '"&amp;R114&amp;"'","")&amp;IF(T114&lt;&gt;"",", capacity: '"&amp;T114&amp;"'","")&amp;IF(U114&lt;&gt;"",", cost: '"&amp;U114&amp;"'","")&amp;", text: '"&amp;SUBSTITUTE(X114,CHAR(10),"\n")&amp;"', textEn: '"&amp;SUBSTITUTE(SUBSTITUTE(Z114,CHAR(10),"\n"),"'","\'")&amp;"'"&amp;IF(V114="○",", sealable: true","")&amp;IF(W114="○",", removable: true","")&amp;"}"</f>
        <v>, '09-chikage-o-p-2': {megami: 'chikage', name: '幻覚毒', nameEn: 'Hallucinogen', ruby: 'げんかくどく', baseType: 'normal', extra: true, poison: true', types: ['action'], text: '毒（このカードは伏せ札にできない） \nこのカードを相手の毒袋に戻す。 \n自フレア→ダスト：2', textEn: 'Poison\n\nReturn this card to its pouch.\n\nYour Flare (2)→ Shadow'}</v>
      </c>
    </row>
    <row r="115" spans="1:28" ht="36">
      <c r="A115" s="1" t="s">
        <v>933</v>
      </c>
      <c r="B115" s="1" t="s">
        <v>829</v>
      </c>
      <c r="E115" s="1" t="s">
        <v>934</v>
      </c>
      <c r="F115" s="1" t="s">
        <v>935</v>
      </c>
      <c r="G115" s="3" t="s">
        <v>936</v>
      </c>
      <c r="H115" s="4" t="s">
        <v>937</v>
      </c>
      <c r="I115" s="1" t="s">
        <v>27</v>
      </c>
      <c r="J115" s="1" t="s">
        <v>1502</v>
      </c>
      <c r="M115" s="1" t="s">
        <v>1502</v>
      </c>
      <c r="N115" s="1" t="s">
        <v>85</v>
      </c>
      <c r="Q115" s="5"/>
      <c r="S115" s="5"/>
      <c r="T115" s="1" t="s">
        <v>46</v>
      </c>
      <c r="X115" s="6" t="s">
        <v>938</v>
      </c>
      <c r="Y115" s="14" t="s">
        <v>939</v>
      </c>
      <c r="Z115" s="4" t="s">
        <v>940</v>
      </c>
      <c r="AA115" s="5"/>
      <c r="AB115" s="7" t="str">
        <f>", '"&amp;A115&amp;"': {megami: '"&amp;B115&amp;"'"&amp;IF(C115&lt;&gt;"",", anotherID: '"&amp;C115&amp;"', replace: '"&amp;D115&amp;"'","")&amp;", name: '"&amp;SUBSTITUTE(E115,"'","\'")&amp;"', nameEn: '"&amp;SUBSTITUTE(H115,"'","\'")&amp;"', ruby: '"&amp;F115&amp;"', baseType: '"&amp;VLOOKUP(I115,マスタ!$A$1:$B$99,2,FALSE)&amp;"'" &amp; IF(J115 = "○", ", extra: true", "")  &amp; IF(K115 &lt;&gt; "", ", extraFrom: '" &amp; K115 &amp; "'", "")  &amp; IF(L115 &lt;&gt; "", ", exchangabaleTo: '" &amp; L115 &amp; "'", "")&amp; IF(M115 = "○", ", poison: true'", "")&amp; ", types: ['"&amp;VLOOKUP(N115,マスタ!$D$1:$E$99,2,FALSE)&amp;"'"&amp;IF(O115&lt;&gt;"",", '"&amp;VLOOKUP(O115,マスタ!$D$1:$E$99,2,FALSE)&amp;"'","")&amp;"]"&amp;IF(P115&lt;&gt;"",", range: '"&amp;P115&amp;"'","")&amp;IF(R115&lt;&gt;"",", damage: '"&amp;R115&amp;"'","")&amp;IF(T115&lt;&gt;"",", capacity: '"&amp;T115&amp;"'","")&amp;IF(U115&lt;&gt;"",", cost: '"&amp;U115&amp;"'","")&amp;", text: '"&amp;SUBSTITUTE(X115,CHAR(10),"\n")&amp;"', textEn: '"&amp;SUBSTITUTE(SUBSTITUTE(Z115,CHAR(10),"\n"),"'","\'")&amp;"'"&amp;IF(V115="○",", sealable: true","")&amp;IF(W115="○",", removable: true","")&amp;"}"</f>
        <v>, '09-chikage-o-p-3': {megami: 'chikage', name: '弛緩毒', nameEn: 'Muscle Relaxant', ruby: 'しかんどく', baseType: 'normal', extra: true, poison: true',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spans="1:28" ht="24">
      <c r="A116" s="1" t="s">
        <v>941</v>
      </c>
      <c r="B116" s="1" t="s">
        <v>829</v>
      </c>
      <c r="E116" s="1" t="s">
        <v>942</v>
      </c>
      <c r="F116" s="1" t="s">
        <v>943</v>
      </c>
      <c r="G116" s="3" t="s">
        <v>944</v>
      </c>
      <c r="H116" s="4" t="s">
        <v>945</v>
      </c>
      <c r="I116" s="1" t="s">
        <v>27</v>
      </c>
      <c r="J116" s="1" t="s">
        <v>1502</v>
      </c>
      <c r="M116" s="1" t="s">
        <v>1502</v>
      </c>
      <c r="N116" s="1" t="s">
        <v>76</v>
      </c>
      <c r="Q116" s="5"/>
      <c r="S116" s="5"/>
      <c r="X116" s="6" t="s">
        <v>946</v>
      </c>
      <c r="Y116" s="3" t="s">
        <v>947</v>
      </c>
      <c r="Z116" s="4" t="s">
        <v>948</v>
      </c>
      <c r="AA116" s="5"/>
      <c r="AB116" s="7" t="str">
        <f>", '"&amp;A116&amp;"': {megami: '"&amp;B116&amp;"'"&amp;IF(C116&lt;&gt;"",", anotherID: '"&amp;C116&amp;"', replace: '"&amp;D116&amp;"'","")&amp;", name: '"&amp;SUBSTITUTE(E116,"'","\'")&amp;"', nameEn: '"&amp;SUBSTITUTE(H116,"'","\'")&amp;"', ruby: '"&amp;F116&amp;"', baseType: '"&amp;VLOOKUP(I116,マスタ!$A$1:$B$99,2,FALSE)&amp;"'" &amp; IF(J116 = "○", ", extra: true", "")  &amp; IF(K116 &lt;&gt; "", ", extraFrom: '" &amp; K116 &amp; "'", "")  &amp; IF(L116 &lt;&gt; "", ", exchangabaleTo: '" &amp; L116 &amp; "'", "")&amp; IF(M116 = "○", ", poison: true'", "")&amp; ", types: ['"&amp;VLOOKUP(N116,マスタ!$D$1:$E$99,2,FALSE)&amp;"'"&amp;IF(O116&lt;&gt;"",", '"&amp;VLOOKUP(O116,マスタ!$D$1:$E$99,2,FALSE)&amp;"'","")&amp;"]"&amp;IF(P116&lt;&gt;"",", range: '"&amp;P116&amp;"'","")&amp;IF(R116&lt;&gt;"",", damage: '"&amp;R116&amp;"'","")&amp;IF(T116&lt;&gt;"",", capacity: '"&amp;T116&amp;"'","")&amp;IF(U116&lt;&gt;"",", cost: '"&amp;U116&amp;"'","")&amp;", text: '"&amp;SUBSTITUTE(X116,CHAR(10),"\n")&amp;"', textEn: '"&amp;SUBSTITUTE(SUBSTITUTE(Z116,CHAR(10),"\n"),"'","\'")&amp;"'"&amp;IF(V116="○",", sealable: true","")&amp;IF(W116="○",", removable: true","")&amp;"}"</f>
        <v>, '09-chikage-o-p-4': {megami: 'chikage', name: '滅灯毒', nameEn: 'Fading Light Toxin', ruby: 'ほろびどく', baseType: 'normal', extra: true, poison: true', types: ['action'], text: '毒（このカードは伏せ札にできない） \n自オーラ→ダスト：3', textEn: 'Poison\n\nYour Aura (3)→ Shadow'}</v>
      </c>
    </row>
    <row r="117" spans="1:28" ht="24">
      <c r="A117" s="1" t="s">
        <v>949</v>
      </c>
      <c r="B117" s="1" t="s">
        <v>950</v>
      </c>
      <c r="E117" s="1" t="s">
        <v>951</v>
      </c>
      <c r="G117" s="3" t="s">
        <v>952</v>
      </c>
      <c r="H117" s="4" t="s">
        <v>953</v>
      </c>
      <c r="I117" s="1" t="s">
        <v>27</v>
      </c>
      <c r="N117" s="1" t="s">
        <v>76</v>
      </c>
      <c r="Q117" s="5"/>
      <c r="S117" s="5"/>
      <c r="X117" s="6" t="s">
        <v>954</v>
      </c>
      <c r="Y117" s="38" t="s">
        <v>955</v>
      </c>
      <c r="Z117" s="4" t="s">
        <v>956</v>
      </c>
      <c r="AA117" s="5"/>
      <c r="AB117" s="7" t="str">
        <f>", '"&amp;A117&amp;"': {megami: '"&amp;B117&amp;"'"&amp;IF(C117&lt;&gt;"",", anotherID: '"&amp;C117&amp;"', replace: '"&amp;D117&amp;"'","")&amp;", name: '"&amp;SUBSTITUTE(E117,"'","\'")&amp;"', nameEn: '"&amp;SUBSTITUTE(H117,"'","\'")&amp;"', ruby: '"&amp;F117&amp;"', baseType: '"&amp;VLOOKUP(I117,マスタ!$A$1:$B$99,2,FALSE)&amp;"'" &amp; IF(J117 = "○", ", extra: true", "")  &amp; IF(K117 &lt;&gt; "", ", extraFrom: '" &amp; K117 &amp; "'", "")  &amp; IF(L117 &lt;&gt; "", ", exchangabaleTo: '" &amp; L117 &amp; "'", "")&amp; IF(M117 = "○", ", poison: true'", "")&amp; ", types: ['"&amp;VLOOKUP(N117,マスタ!$D$1:$E$99,2,FALSE)&amp;"'"&amp;IF(O117&lt;&gt;"",", '"&amp;VLOOKUP(O117,マスタ!$D$1:$E$99,2,FALSE)&amp;"'","")&amp;"]"&amp;IF(P117&lt;&gt;"",", range: '"&amp;P117&amp;"'","")&amp;IF(R117&lt;&gt;"",", damage: '"&amp;R117&amp;"'","")&amp;IF(T117&lt;&gt;"",", capacity: '"&amp;T117&amp;"'","")&amp;IF(U117&lt;&gt;"",", cost: '"&amp;U117&amp;"'","")&amp;", text: '"&amp;SUBSTITUTE(X117,CHAR(10),"\n")&amp;"', textEn: '"&amp;SUBSTITUTE(SUBSTITUTE(Z117,CHAR(10),"\n"),"'","\'")&amp;"'"&amp;IF(V117="○",", sealable: true","")&amp;IF(W117="○",",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spans="1:28" ht="36">
      <c r="A118" s="1" t="s">
        <v>957</v>
      </c>
      <c r="B118" s="1" t="s">
        <v>950</v>
      </c>
      <c r="E118" s="1" t="s">
        <v>958</v>
      </c>
      <c r="G118" s="3" t="s">
        <v>959</v>
      </c>
      <c r="H118" s="4" t="s">
        <v>960</v>
      </c>
      <c r="I118" s="1" t="s">
        <v>27</v>
      </c>
      <c r="N118" s="1" t="s">
        <v>76</v>
      </c>
      <c r="Q118" s="5"/>
      <c r="S118" s="5"/>
      <c r="X118" s="6" t="s">
        <v>961</v>
      </c>
      <c r="Y118" s="42" t="s">
        <v>962</v>
      </c>
      <c r="Z118" s="4" t="s">
        <v>963</v>
      </c>
      <c r="AA118" s="5"/>
      <c r="AB118" s="7" t="str">
        <f>", '"&amp;A118&amp;"': {megami: '"&amp;B118&amp;"'"&amp;IF(C118&lt;&gt;"",", anotherID: '"&amp;C118&amp;"', replace: '"&amp;D118&amp;"'","")&amp;", name: '"&amp;SUBSTITUTE(E118,"'","\'")&amp;"', nameEn: '"&amp;SUBSTITUTE(H118,"'","\'")&amp;"', ruby: '"&amp;F118&amp;"', baseType: '"&amp;VLOOKUP(I118,マスタ!$A$1:$B$99,2,FALSE)&amp;"'" &amp; IF(J118 = "○", ", extra: true", "")  &amp; IF(K118 &lt;&gt; "", ", extraFrom: '" &amp; K118 &amp; "'", "")  &amp; IF(L118 &lt;&gt; "", ", exchangabaleTo: '" &amp; L118 &amp; "'", "")&amp; IF(M118 = "○", ", poison: true'", "")&amp; ", types: ['"&amp;VLOOKUP(N118,マスタ!$D$1:$E$99,2,FALSE)&amp;"'"&amp;IF(O118&lt;&gt;"",", '"&amp;VLOOKUP(O118,マスタ!$D$1:$E$99,2,FALSE)&amp;"'","")&amp;"]"&amp;IF(P118&lt;&gt;"",", range: '"&amp;P118&amp;"'","")&amp;IF(R118&lt;&gt;"",", damage: '"&amp;R118&amp;"'","")&amp;IF(T118&lt;&gt;"",", capacity: '"&amp;T118&amp;"'","")&amp;IF(U118&lt;&gt;"",", cost: '"&amp;U118&amp;"'","")&amp;", text: '"&amp;SUBSTITUTE(X118,CHAR(10),"\n")&amp;"', textEn: '"&amp;SUBSTITUTE(SUBSTITUTE(Z118,CHAR(10),"\n"),"'","\'")&amp;"'"&amp;IF(V118="○",", sealable: true","")&amp;IF(W118="○",",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spans="1:28" ht="108.75">
      <c r="A119" s="1" t="s">
        <v>964</v>
      </c>
      <c r="B119" s="1" t="s">
        <v>950</v>
      </c>
      <c r="E119" s="1" t="s">
        <v>965</v>
      </c>
      <c r="G119" s="3" t="s">
        <v>966</v>
      </c>
      <c r="H119" s="4" t="s">
        <v>967</v>
      </c>
      <c r="I119" s="1" t="s">
        <v>27</v>
      </c>
      <c r="N119" s="1" t="s">
        <v>76</v>
      </c>
      <c r="O119" s="1" t="s">
        <v>94</v>
      </c>
      <c r="Q119" s="5"/>
      <c r="S119" s="5"/>
      <c r="X119" s="6" t="s">
        <v>968</v>
      </c>
      <c r="Y119" s="14" t="s">
        <v>969</v>
      </c>
      <c r="Z119" s="10" t="s">
        <v>970</v>
      </c>
      <c r="AA119" s="5"/>
      <c r="AB119" s="7" t="str">
        <f>", '"&amp;A119&amp;"': {megami: '"&amp;B119&amp;"'"&amp;IF(C119&lt;&gt;"",", anotherID: '"&amp;C119&amp;"', replace: '"&amp;D119&amp;"'","")&amp;", name: '"&amp;SUBSTITUTE(E119,"'","\'")&amp;"', nameEn: '"&amp;SUBSTITUTE(H119,"'","\'")&amp;"', ruby: '"&amp;F119&amp;"', baseType: '"&amp;VLOOKUP(I119,マスタ!$A$1:$B$99,2,FALSE)&amp;"'" &amp; IF(J119 = "○", ", extra: true", "")  &amp; IF(K119 &lt;&gt; "", ", extraFrom: '" &amp; K119 &amp; "'", "")  &amp; IF(L119 &lt;&gt; "", ", exchangabaleTo: '" &amp; L119 &amp; "'", "")&amp; IF(M119 = "○", ", poison: true'", "")&amp; ", types: ['"&amp;VLOOKUP(N119,マスタ!$D$1:$E$99,2,FALSE)&amp;"'"&amp;IF(O119&lt;&gt;"",", '"&amp;VLOOKUP(O119,マスタ!$D$1:$E$99,2,FALSE)&amp;"'","")&amp;"]"&amp;IF(P119&lt;&gt;"",", range: '"&amp;P119&amp;"'","")&amp;IF(R119&lt;&gt;"",", damage: '"&amp;R119&amp;"'","")&amp;IF(T119&lt;&gt;"",", capacity: '"&amp;T119&amp;"'","")&amp;IF(U119&lt;&gt;"",", cost: '"&amp;U119&amp;"'","")&amp;", text: '"&amp;SUBSTITUTE(X119,CHAR(10),"\n")&amp;"', textEn: '"&amp;SUBSTITUTE(SUBSTITUTE(Z119,CHAR(10),"\n"),"'","\'")&amp;"'"&amp;IF(V119="○",", sealable: true","")&amp;IF(W119="○",",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28" ht="84.75">
      <c r="A120" s="1" t="s">
        <v>971</v>
      </c>
      <c r="B120" s="1" t="s">
        <v>950</v>
      </c>
      <c r="E120" s="1" t="s">
        <v>972</v>
      </c>
      <c r="G120" s="3" t="s">
        <v>973</v>
      </c>
      <c r="H120" s="4" t="s">
        <v>974</v>
      </c>
      <c r="I120" s="1" t="s">
        <v>27</v>
      </c>
      <c r="N120" s="1" t="s">
        <v>76</v>
      </c>
      <c r="O120" s="1" t="s">
        <v>65</v>
      </c>
      <c r="Q120" s="5"/>
      <c r="S120" s="5"/>
      <c r="X120" s="6" t="s">
        <v>975</v>
      </c>
      <c r="Y120" s="39" t="s">
        <v>976</v>
      </c>
      <c r="Z120" s="11" t="s">
        <v>977</v>
      </c>
      <c r="AA120" s="5"/>
      <c r="AB120" s="7" t="str">
        <f>", '"&amp;A120&amp;"': {megami: '"&amp;B120&amp;"'"&amp;IF(C120&lt;&gt;"",", anotherID: '"&amp;C120&amp;"', replace: '"&amp;D120&amp;"'","")&amp;", name: '"&amp;SUBSTITUTE(E120,"'","\'")&amp;"', nameEn: '"&amp;SUBSTITUTE(H120,"'","\'")&amp;"', ruby: '"&amp;F120&amp;"', baseType: '"&amp;VLOOKUP(I120,マスタ!$A$1:$B$99,2,FALSE)&amp;"'" &amp; IF(J120 = "○", ", extra: true", "")  &amp; IF(K120 &lt;&gt; "", ", extraFrom: '" &amp; K120 &amp; "'", "")  &amp; IF(L120 &lt;&gt; "", ", exchangabaleTo: '" &amp; L120 &amp; "'", "")&amp; IF(M120 = "○", ", poison: true'", "")&amp; ", types: ['"&amp;VLOOKUP(N120,マスタ!$D$1:$E$99,2,FALSE)&amp;"'"&amp;IF(O120&lt;&gt;"",", '"&amp;VLOOKUP(O120,マスタ!$D$1:$E$99,2,FALSE)&amp;"'","")&amp;"]"&amp;IF(P120&lt;&gt;"",", range: '"&amp;P120&amp;"'","")&amp;IF(R120&lt;&gt;"",", damage: '"&amp;R120&amp;"'","")&amp;IF(T120&lt;&gt;"",", capacity: '"&amp;T120&amp;"'","")&amp;IF(U120&lt;&gt;"",", cost: '"&amp;U120&amp;"'","")&amp;", text: '"&amp;SUBSTITUTE(X120,CHAR(10),"\n")&amp;"', textEn: '"&amp;SUBSTITUTE(SUBSTITUTE(Z120,CHAR(10),"\n"),"'","\'")&amp;"'"&amp;IF(V120="○",", sealable: true","")&amp;IF(W120="○",",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spans="1:28" ht="72.75">
      <c r="A121" s="1" t="s">
        <v>978</v>
      </c>
      <c r="B121" s="1" t="s">
        <v>950</v>
      </c>
      <c r="E121" s="1" t="s">
        <v>979</v>
      </c>
      <c r="G121" s="3" t="s">
        <v>980</v>
      </c>
      <c r="H121" s="4" t="s">
        <v>981</v>
      </c>
      <c r="I121" s="1" t="s">
        <v>27</v>
      </c>
      <c r="N121" s="1" t="s">
        <v>76</v>
      </c>
      <c r="O121" s="1" t="s">
        <v>65</v>
      </c>
      <c r="Q121" s="5"/>
      <c r="S121" s="5"/>
      <c r="X121" s="6" t="s">
        <v>982</v>
      </c>
      <c r="Y121" s="36" t="s">
        <v>983</v>
      </c>
      <c r="Z121" s="11" t="s">
        <v>984</v>
      </c>
      <c r="AA121" s="5"/>
      <c r="AB121" s="7" t="str">
        <f>", '"&amp;A121&amp;"': {megami: '"&amp;B121&amp;"'"&amp;IF(C121&lt;&gt;"",", anotherID: '"&amp;C121&amp;"', replace: '"&amp;D121&amp;"'","")&amp;", name: '"&amp;SUBSTITUTE(E121,"'","\'")&amp;"', nameEn: '"&amp;SUBSTITUTE(H121,"'","\'")&amp;"', ruby: '"&amp;F121&amp;"', baseType: '"&amp;VLOOKUP(I121,マスタ!$A$1:$B$99,2,FALSE)&amp;"'" &amp; IF(J121 = "○", ", extra: true", "")  &amp; IF(K121 &lt;&gt; "", ", extraFrom: '" &amp; K121 &amp; "'", "")  &amp; IF(L121 &lt;&gt; "", ", exchangabaleTo: '" &amp; L121 &amp; "'", "")&amp; IF(M121 = "○", ", poison: true'", "")&amp; ", types: ['"&amp;VLOOKUP(N121,マスタ!$D$1:$E$99,2,FALSE)&amp;"'"&amp;IF(O121&lt;&gt;"",", '"&amp;VLOOKUP(O121,マスタ!$D$1:$E$99,2,FALSE)&amp;"'","")&amp;"]"&amp;IF(P121&lt;&gt;"",", range: '"&amp;P121&amp;"'","")&amp;IF(R121&lt;&gt;"",", damage: '"&amp;R121&amp;"'","")&amp;IF(T121&lt;&gt;"",", capacity: '"&amp;T121&amp;"'","")&amp;IF(U121&lt;&gt;"",", cost: '"&amp;U121&amp;"'","")&amp;", text: '"&amp;SUBSTITUTE(X121,CHAR(10),"\n")&amp;"', textEn: '"&amp;SUBSTITUTE(SUBSTITUTE(Z121,CHAR(10),"\n"),"'","\'")&amp;"'"&amp;IF(V121="○",", sealable: true","")&amp;IF(W121="○",",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spans="1:28" ht="13.5">
      <c r="A122" s="1" t="s">
        <v>985</v>
      </c>
      <c r="B122" s="1" t="s">
        <v>950</v>
      </c>
      <c r="E122" s="1" t="s">
        <v>986</v>
      </c>
      <c r="G122" s="3" t="s">
        <v>987</v>
      </c>
      <c r="H122" s="4" t="s">
        <v>988</v>
      </c>
      <c r="I122" s="1" t="s">
        <v>27</v>
      </c>
      <c r="N122" s="1" t="s">
        <v>85</v>
      </c>
      <c r="Q122" s="5"/>
      <c r="S122" s="5"/>
      <c r="T122" s="1" t="s">
        <v>46</v>
      </c>
      <c r="X122" s="46" t="s">
        <v>1309</v>
      </c>
      <c r="Y122" s="41" t="s">
        <v>989</v>
      </c>
      <c r="Z122" s="4" t="s">
        <v>990</v>
      </c>
      <c r="AA122" s="5"/>
      <c r="AB122" s="7" t="str">
        <f>", '"&amp;A122&amp;"': {megami: '"&amp;B122&amp;"'"&amp;IF(C122&lt;&gt;"",", anotherID: '"&amp;C122&amp;"', replace: '"&amp;D122&amp;"'","")&amp;", name: '"&amp;SUBSTITUTE(E122,"'","\'")&amp;"', nameEn: '"&amp;SUBSTITUTE(H122,"'","\'")&amp;"', ruby: '"&amp;F122&amp;"', baseType: '"&amp;VLOOKUP(I122,マスタ!$A$1:$B$99,2,FALSE)&amp;"'" &amp; IF(J122 = "○", ", extra: true", "")  &amp; IF(K122 &lt;&gt; "", ", extraFrom: '" &amp; K122 &amp; "'", "")  &amp; IF(L122 &lt;&gt; "", ", exchangabaleTo: '" &amp; L122 &amp; "'", "")&amp; IF(M122 = "○", ", poison: true'", "")&amp; ", types: ['"&amp;VLOOKUP(N122,マスタ!$D$1:$E$99,2,FALSE)&amp;"'"&amp;IF(O122&lt;&gt;"",", '"&amp;VLOOKUP(O122,マスタ!$D$1:$E$99,2,FALSE)&amp;"'","")&amp;"]"&amp;IF(P122&lt;&gt;"",", range: '"&amp;P122&amp;"'","")&amp;IF(R122&lt;&gt;"",", damage: '"&amp;R122&amp;"'","")&amp;IF(T122&lt;&gt;"",", capacity: '"&amp;T122&amp;"'","")&amp;IF(U122&lt;&gt;"",", cost: '"&amp;U122&amp;"'","")&amp;", text: '"&amp;SUBSTITUTE(X122,CHAR(10),"\n")&amp;"', textEn: '"&amp;SUBSTITUTE(SUBSTITUTE(Z122,CHAR(10),"\n"),"'","\'")&amp;"'"&amp;IF(V122="○",", sealable: true","")&amp;IF(W122="○",",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spans="1:28" ht="84.75">
      <c r="A123" s="1" t="s">
        <v>991</v>
      </c>
      <c r="B123" s="1" t="s">
        <v>950</v>
      </c>
      <c r="E123" s="1" t="s">
        <v>992</v>
      </c>
      <c r="G123" s="3" t="s">
        <v>993</v>
      </c>
      <c r="H123" s="4" t="s">
        <v>994</v>
      </c>
      <c r="I123" s="1" t="s">
        <v>27</v>
      </c>
      <c r="N123" s="1" t="s">
        <v>85</v>
      </c>
      <c r="Q123" s="5"/>
      <c r="S123" s="5"/>
      <c r="T123" s="1" t="s">
        <v>336</v>
      </c>
      <c r="X123" s="6" t="s">
        <v>995</v>
      </c>
      <c r="Y123" s="36" t="s">
        <v>996</v>
      </c>
      <c r="Z123" s="11" t="s">
        <v>997</v>
      </c>
      <c r="AA123" s="5"/>
      <c r="AB123" s="7" t="str">
        <f>", '"&amp;A123&amp;"': {megami: '"&amp;B123&amp;"'"&amp;IF(C123&lt;&gt;"",", anotherID: '"&amp;C123&amp;"', replace: '"&amp;D123&amp;"'","")&amp;", name: '"&amp;SUBSTITUTE(E123,"'","\'")&amp;"', nameEn: '"&amp;SUBSTITUTE(H123,"'","\'")&amp;"', ruby: '"&amp;F123&amp;"', baseType: '"&amp;VLOOKUP(I123,マスタ!$A$1:$B$99,2,FALSE)&amp;"'" &amp; IF(J123 = "○", ", extra: true", "")  &amp; IF(K123 &lt;&gt; "", ", extraFrom: '" &amp; K123 &amp; "'", "")  &amp; IF(L123 &lt;&gt; "", ", exchangabaleTo: '" &amp; L123 &amp; "'", "")&amp; IF(M123 = "○", ", poison: true'", "")&amp; ", types: ['"&amp;VLOOKUP(N123,マスタ!$D$1:$E$99,2,FALSE)&amp;"'"&amp;IF(O123&lt;&gt;"",", '"&amp;VLOOKUP(O123,マスタ!$D$1:$E$99,2,FALSE)&amp;"'","")&amp;"]"&amp;IF(P123&lt;&gt;"",", range: '"&amp;P123&amp;"'","")&amp;IF(R123&lt;&gt;"",", damage: '"&amp;R123&amp;"'","")&amp;IF(T123&lt;&gt;"",", capacity: '"&amp;T123&amp;"'","")&amp;IF(U123&lt;&gt;"",", cost: '"&amp;U123&amp;"'","")&amp;", text: '"&amp;SUBSTITUTE(X123,CHAR(10),"\n")&amp;"', textEn: '"&amp;SUBSTITUTE(SUBSTITUTE(Z123,CHAR(10),"\n"),"'","\'")&amp;"'"&amp;IF(V123="○",", sealable: true","")&amp;IF(W123="○",",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spans="1:28" ht="48.75">
      <c r="A124" s="1" t="s">
        <v>998</v>
      </c>
      <c r="B124" s="1" t="s">
        <v>950</v>
      </c>
      <c r="E124" s="1" t="s">
        <v>999</v>
      </c>
      <c r="G124" s="3" t="s">
        <v>1000</v>
      </c>
      <c r="H124" s="4" t="s">
        <v>1001</v>
      </c>
      <c r="I124" s="1" t="s">
        <v>112</v>
      </c>
      <c r="N124" s="1" t="s">
        <v>76</v>
      </c>
      <c r="O124" s="1" t="s">
        <v>94</v>
      </c>
      <c r="Q124" s="5"/>
      <c r="S124" s="5"/>
      <c r="U124" s="1" t="s">
        <v>36</v>
      </c>
      <c r="X124" s="6" t="s">
        <v>1002</v>
      </c>
      <c r="Y124" s="14" t="s">
        <v>1003</v>
      </c>
      <c r="Z124" s="10" t="s">
        <v>1004</v>
      </c>
      <c r="AA124" s="5"/>
      <c r="AB124" s="7" t="str">
        <f>", '"&amp;A124&amp;"': {megami: '"&amp;B124&amp;"'"&amp;IF(C124&lt;&gt;"",", anotherID: '"&amp;C124&amp;"', replace: '"&amp;D124&amp;"'","")&amp;", name: '"&amp;SUBSTITUTE(E124,"'","\'")&amp;"', nameEn: '"&amp;SUBSTITUTE(H124,"'","\'")&amp;"', ruby: '"&amp;F124&amp;"', baseType: '"&amp;VLOOKUP(I124,マスタ!$A$1:$B$99,2,FALSE)&amp;"'" &amp; IF(J124 = "○", ", extra: true", "")  &amp; IF(K124 &lt;&gt; "", ", extraFrom: '" &amp; K124 &amp; "'", "")  &amp; IF(L124 &lt;&gt; "", ", exchangabaleTo: '" &amp; L124 &amp; "'", "")&amp; IF(M124 = "○", ", poison: true'", "")&amp; ", types: ['"&amp;VLOOKUP(N124,マスタ!$D$1:$E$99,2,FALSE)&amp;"'"&amp;IF(O124&lt;&gt;"",", '"&amp;VLOOKUP(O124,マスタ!$D$1:$E$99,2,FALSE)&amp;"'","")&amp;"]"&amp;IF(P124&lt;&gt;"",", range: '"&amp;P124&amp;"'","")&amp;IF(R124&lt;&gt;"",", damage: '"&amp;R124&amp;"'","")&amp;IF(T124&lt;&gt;"",", capacity: '"&amp;T124&amp;"'","")&amp;IF(U124&lt;&gt;"",", cost: '"&amp;U124&amp;"'","")&amp;", text: '"&amp;SUBSTITUTE(X124,CHAR(10),"\n")&amp;"', textEn: '"&amp;SUBSTITUTE(SUBSTITUTE(Z124,CHAR(10),"\n"),"'","\'")&amp;"'"&amp;IF(V124="○",", sealable: true","")&amp;IF(W124="○",",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spans="1:28" ht="96.75">
      <c r="A125" s="1" t="s">
        <v>1005</v>
      </c>
      <c r="B125" s="1" t="s">
        <v>950</v>
      </c>
      <c r="E125" s="1" t="s">
        <v>1006</v>
      </c>
      <c r="G125" s="3" t="s">
        <v>1007</v>
      </c>
      <c r="H125" s="4" t="s">
        <v>1008</v>
      </c>
      <c r="I125" s="1" t="s">
        <v>112</v>
      </c>
      <c r="N125" s="1" t="s">
        <v>76</v>
      </c>
      <c r="Q125" s="5"/>
      <c r="S125" s="5"/>
      <c r="U125" s="1" t="s">
        <v>104</v>
      </c>
      <c r="X125" s="6" t="s">
        <v>1009</v>
      </c>
      <c r="Y125" s="36" t="s">
        <v>1010</v>
      </c>
      <c r="Z125" s="11" t="s">
        <v>1011</v>
      </c>
      <c r="AA125" s="5"/>
      <c r="AB125" s="7" t="str">
        <f>", '"&amp;A125&amp;"': {megami: '"&amp;B125&amp;"'"&amp;IF(C125&lt;&gt;"",", anotherID: '"&amp;C125&amp;"', replace: '"&amp;D125&amp;"'","")&amp;", name: '"&amp;SUBSTITUTE(E125,"'","\'")&amp;"', nameEn: '"&amp;SUBSTITUTE(H125,"'","\'")&amp;"', ruby: '"&amp;F125&amp;"', baseType: '"&amp;VLOOKUP(I125,マスタ!$A$1:$B$99,2,FALSE)&amp;"'" &amp; IF(J125 = "○", ", extra: true", "")  &amp; IF(K125 &lt;&gt; "", ", extraFrom: '" &amp; K125 &amp; "'", "")  &amp; IF(L125 &lt;&gt; "", ", exchangabaleTo: '" &amp; L125 &amp; "'", "")&amp; IF(M125 = "○", ", poison: true'", "")&amp; ", types: ['"&amp;VLOOKUP(N125,マスタ!$D$1:$E$99,2,FALSE)&amp;"'"&amp;IF(O125&lt;&gt;"",", '"&amp;VLOOKUP(O125,マスタ!$D$1:$E$99,2,FALSE)&amp;"'","")&amp;"]"&amp;IF(P125&lt;&gt;"",", range: '"&amp;P125&amp;"'","")&amp;IF(R125&lt;&gt;"",", damage: '"&amp;R125&amp;"'","")&amp;IF(T125&lt;&gt;"",", capacity: '"&amp;T125&amp;"'","")&amp;IF(U125&lt;&gt;"",", cost: '"&amp;U125&amp;"'","")&amp;", text: '"&amp;SUBSTITUTE(X125,CHAR(10),"\n")&amp;"', textEn: '"&amp;SUBSTITUTE(SUBSTITUTE(Z125,CHAR(10),"\n"),"'","\'")&amp;"'"&amp;IF(V125="○",", sealable: true","")&amp;IF(W125="○",",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spans="1:28" ht="76.5">
      <c r="A126" s="1" t="s">
        <v>1012</v>
      </c>
      <c r="B126" s="1" t="s">
        <v>950</v>
      </c>
      <c r="E126" s="1" t="s">
        <v>1013</v>
      </c>
      <c r="G126" s="3" t="s">
        <v>1014</v>
      </c>
      <c r="H126" s="4" t="s">
        <v>1015</v>
      </c>
      <c r="I126" s="1" t="s">
        <v>112</v>
      </c>
      <c r="N126" s="1" t="s">
        <v>76</v>
      </c>
      <c r="Q126" s="5"/>
      <c r="S126" s="5"/>
      <c r="U126" s="1" t="s">
        <v>203</v>
      </c>
      <c r="V126" s="1" t="s">
        <v>699</v>
      </c>
      <c r="X126" s="6" t="s">
        <v>1016</v>
      </c>
      <c r="Y126" s="14" t="s">
        <v>1017</v>
      </c>
      <c r="Z126" s="13" t="s">
        <v>1018</v>
      </c>
      <c r="AA126" s="5"/>
      <c r="AB126" s="7" t="str">
        <f>", '"&amp;A126&amp;"': {megami: '"&amp;B126&amp;"'"&amp;IF(C126&lt;&gt;"",", anotherID: '"&amp;C126&amp;"', replace: '"&amp;D126&amp;"'","")&amp;", name: '"&amp;SUBSTITUTE(E126,"'","\'")&amp;"', nameEn: '"&amp;SUBSTITUTE(H126,"'","\'")&amp;"', ruby: '"&amp;F126&amp;"', baseType: '"&amp;VLOOKUP(I126,マスタ!$A$1:$B$99,2,FALSE)&amp;"'" &amp; IF(J126 = "○", ", extra: true", "")  &amp; IF(K126 &lt;&gt; "", ", extraFrom: '" &amp; K126 &amp; "'", "")  &amp; IF(L126 &lt;&gt; "", ", exchangabaleTo: '" &amp; L126 &amp; "'", "")&amp; IF(M126 = "○", ", poison: true'", "")&amp; ", types: ['"&amp;VLOOKUP(N126,マスタ!$D$1:$E$99,2,FALSE)&amp;"'"&amp;IF(O126&lt;&gt;"",", '"&amp;VLOOKUP(O126,マスタ!$D$1:$E$99,2,FALSE)&amp;"'","")&amp;"]"&amp;IF(P126&lt;&gt;"",", range: '"&amp;P126&amp;"'","")&amp;IF(R126&lt;&gt;"",", damage: '"&amp;R126&amp;"'","")&amp;IF(T126&lt;&gt;"",", capacity: '"&amp;T126&amp;"'","")&amp;IF(U126&lt;&gt;"",", cost: '"&amp;U126&amp;"'","")&amp;", text: '"&amp;SUBSTITUTE(X126,CHAR(10),"\n")&amp;"', textEn: '"&amp;SUBSTITUTE(SUBSTITUTE(Z126,CHAR(10),"\n"),"'","\'")&amp;"'"&amp;IF(V126="○",", sealable: true","")&amp;IF(W126="○",",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spans="1:28" ht="108.75">
      <c r="A127" s="1" t="s">
        <v>1019</v>
      </c>
      <c r="B127" s="1" t="s">
        <v>950</v>
      </c>
      <c r="E127" s="1" t="s">
        <v>1391</v>
      </c>
      <c r="F127" s="1" t="s">
        <v>1020</v>
      </c>
      <c r="G127" s="3" t="s">
        <v>1021</v>
      </c>
      <c r="H127" s="4" t="s">
        <v>1022</v>
      </c>
      <c r="I127" s="1" t="s">
        <v>112</v>
      </c>
      <c r="N127" s="1" t="s">
        <v>76</v>
      </c>
      <c r="Q127" s="5"/>
      <c r="S127" s="5"/>
      <c r="U127" s="1" t="s">
        <v>46</v>
      </c>
      <c r="W127" s="1" t="s">
        <v>699</v>
      </c>
      <c r="X127" s="6" t="s">
        <v>1023</v>
      </c>
      <c r="Y127" s="36" t="s">
        <v>1024</v>
      </c>
      <c r="Z127" s="11" t="s">
        <v>1025</v>
      </c>
      <c r="AA127" s="5"/>
      <c r="AB127" s="7" t="str">
        <f>", '"&amp;A127&amp;"': {megami: '"&amp;B127&amp;"'"&amp;IF(C127&lt;&gt;"",", anotherID: '"&amp;C127&amp;"', replace: '"&amp;D127&amp;"'","")&amp;", name: '"&amp;SUBSTITUTE(E127,"'","\'")&amp;"', nameEn: '"&amp;SUBSTITUTE(H127,"'","\'")&amp;"', ruby: '"&amp;F127&amp;"', baseType: '"&amp;VLOOKUP(I127,マスタ!$A$1:$B$99,2,FALSE)&amp;"'" &amp; IF(J127 = "○", ", extra: true", "")  &amp; IF(K127 &lt;&gt; "", ", extraFrom: '" &amp; K127 &amp; "'", "")  &amp; IF(L127 &lt;&gt; "", ", exchangabaleTo: '" &amp; L127 &amp; "'", "")&amp; IF(M127 = "○", ", poison: true'", "")&amp; ", types: ['"&amp;VLOOKUP(N127,マスタ!$D$1:$E$99,2,FALSE)&amp;"'"&amp;IF(O127&lt;&gt;"",", '"&amp;VLOOKUP(O127,マスタ!$D$1:$E$99,2,FALSE)&amp;"'","")&amp;"]"&amp;IF(P127&lt;&gt;"",", range: '"&amp;P127&amp;"'","")&amp;IF(R127&lt;&gt;"",", damage: '"&amp;R127&amp;"'","")&amp;IF(T127&lt;&gt;"",", capacity: '"&amp;T127&amp;"'","")&amp;IF(U127&lt;&gt;"",", cost: '"&amp;U127&amp;"'","")&amp;", text: '"&amp;SUBSTITUTE(X127,CHAR(10),"\n")&amp;"', textEn: '"&amp;SUBSTITUTE(SUBSTITUTE(Z127,CHAR(10),"\n"),"'","\'")&amp;"'"&amp;IF(V127="○",", sealable: true","")&amp;IF(W127="○",",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28" ht="54">
      <c r="A128" s="1" t="s">
        <v>1026</v>
      </c>
      <c r="B128" s="1" t="s">
        <v>950</v>
      </c>
      <c r="E128" s="1" t="s">
        <v>1027</v>
      </c>
      <c r="G128" s="3" t="s">
        <v>1028</v>
      </c>
      <c r="H128" s="4" t="s">
        <v>1029</v>
      </c>
      <c r="I128" s="1" t="s">
        <v>27</v>
      </c>
      <c r="J128" s="1" t="s">
        <v>1502</v>
      </c>
      <c r="K128" s="1" t="s">
        <v>1019</v>
      </c>
      <c r="N128" s="1" t="s">
        <v>1030</v>
      </c>
      <c r="Q128" s="5"/>
      <c r="S128" s="5"/>
      <c r="X128" s="6" t="s">
        <v>1031</v>
      </c>
      <c r="Y128" s="14" t="s">
        <v>1032</v>
      </c>
      <c r="Z128" s="10" t="s">
        <v>1033</v>
      </c>
      <c r="AA128" s="5"/>
      <c r="AB128" s="7" t="str">
        <f>", '"&amp;A128&amp;"': {megami: '"&amp;B128&amp;"'"&amp;IF(C128&lt;&gt;"",", anotherID: '"&amp;C128&amp;"', replace: '"&amp;D128&amp;"'","")&amp;", name: '"&amp;SUBSTITUTE(E128,"'","\'")&amp;"', nameEn: '"&amp;SUBSTITUTE(H128,"'","\'")&amp;"', ruby: '"&amp;F128&amp;"', baseType: '"&amp;VLOOKUP(I128,マスタ!$A$1:$B$99,2,FALSE)&amp;"'" &amp; IF(J128 = "○", ", extra: true", "")  &amp; IF(K128 &lt;&gt; "", ", extraFrom: '" &amp; K128 &amp; "'", "")  &amp; IF(L128 &lt;&gt; "", ", exchangabaleTo: '" &amp; L128 &amp; "'", "")&amp; IF(M128 = "○", ", poison: true'", "")&amp; ", types: ['"&amp;VLOOKUP(N128,マスタ!$D$1:$E$99,2,FALSE)&amp;"'"&amp;IF(O128&lt;&gt;"",", '"&amp;VLOOKUP(O128,マスタ!$D$1:$E$99,2,FALSE)&amp;"'","")&amp;"]"&amp;IF(P128&lt;&gt;"",", range: '"&amp;P128&amp;"'","")&amp;IF(R128&lt;&gt;"",", damage: '"&amp;R128&amp;"'","")&amp;IF(T128&lt;&gt;"",", capacity: '"&amp;T128&amp;"'","")&amp;IF(U128&lt;&gt;"",", cost: '"&amp;U128&amp;"'","")&amp;", text: '"&amp;SUBSTITUTE(X128,CHAR(10),"\n")&amp;"', textEn: '"&amp;SUBSTITUTE(SUBSTITUTE(Z128,CHAR(10),"\n"),"'","\'")&amp;"'"&amp;IF(V128="○",", sealable: true","")&amp;IF(W128="○",", removable: true","")&amp;"}"</f>
        <v>, '10-kururu-o-s-3-ex1': {megami: 'kururu', name: 'でゅーぷりぎあ', nameEn: 'Dupligear', ruby: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spans="1:28" ht="13.5">
      <c r="A129" s="1" t="s">
        <v>1034</v>
      </c>
      <c r="B129" s="1" t="s">
        <v>1035</v>
      </c>
      <c r="E129" s="1" t="s">
        <v>1036</v>
      </c>
      <c r="F129" s="1" t="s">
        <v>1037</v>
      </c>
      <c r="G129" s="1" t="s">
        <v>1036</v>
      </c>
      <c r="H129" s="4" t="s">
        <v>1036</v>
      </c>
      <c r="I129" s="1" t="s">
        <v>27</v>
      </c>
      <c r="N129" s="1" t="s">
        <v>28</v>
      </c>
      <c r="P129" s="1" t="s">
        <v>171</v>
      </c>
      <c r="Q129" s="5"/>
      <c r="R129" s="43" t="s">
        <v>37</v>
      </c>
      <c r="S129" s="5"/>
      <c r="X129" s="1" t="s">
        <v>1038</v>
      </c>
      <c r="Y129" s="32" t="s">
        <v>1039</v>
      </c>
      <c r="Z129" s="4" t="s">
        <v>1040</v>
      </c>
      <c r="AA129" s="5"/>
      <c r="AB129" s="7" t="str">
        <f>", '"&amp;A129&amp;"': {megami: '"&amp;B129&amp;"'"&amp;IF(C129&lt;&gt;"",", anotherID: '"&amp;C129&amp;"', replace: '"&amp;D129&amp;"'","")&amp;", name: '"&amp;SUBSTITUTE(E129,"'","\'")&amp;"', nameEn: '"&amp;SUBSTITUTE(H129,"'","\'")&amp;"', ruby: '"&amp;F129&amp;"', baseType: '"&amp;VLOOKUP(I129,マスタ!$A$1:$B$99,2,FALSE)&amp;"'" &amp; IF(J129 = "○", ", extra: true", "")  &amp; IF(K129 &lt;&gt; "", ", extraFrom: '" &amp; K129 &amp; "'", "")  &amp; IF(L129 &lt;&gt; "", ", exchangabaleTo: '" &amp; L129 &amp; "'", "")&amp; IF(M129 = "○", ", poison: true'", "")&amp; ", types: ['"&amp;VLOOKUP(N129,マスタ!$D$1:$E$99,2,FALSE)&amp;"'"&amp;IF(O129&lt;&gt;"",", '"&amp;VLOOKUP(O129,マスタ!$D$1:$E$99,2,FALSE)&amp;"'","")&amp;"]"&amp;IF(P129&lt;&gt;"",", range: '"&amp;P129&amp;"'","")&amp;IF(R129&lt;&gt;"",", damage: '"&amp;R129&amp;"'","")&amp;IF(T129&lt;&gt;"",", capacity: '"&amp;T129&amp;"'","")&amp;IF(U129&lt;&gt;"",", cost: '"&amp;U129&amp;"'","")&amp;", text: '"&amp;SUBSTITUTE(X129,CHAR(10),"\n")&amp;"', textEn: '"&amp;SUBSTITUTE(SUBSTITUTE(Z129,CHAR(10),"\n"),"'","\'")&amp;"'"&amp;IF(V129="○",", sealable: true","")&amp;IF(W129="○",", removable: true","")&amp;"}"</f>
        <v>, '11-thallya-o-n-1': {megami: 'thallya', name: 'Burning Steam', nameEn: 'Burning Steam', ruby: 'バーニングスチーム', baseType: 'normal', types: ['attack'], range: '3-5', damage: '2/1', text: '【攻撃後】騎動を行う。', textEn: 'After Attack: Maneuver.'}</v>
      </c>
    </row>
    <row r="130" spans="1:28" ht="27">
      <c r="A130" s="1" t="s">
        <v>1041</v>
      </c>
      <c r="B130" s="1" t="s">
        <v>1035</v>
      </c>
      <c r="E130" s="1" t="s">
        <v>1042</v>
      </c>
      <c r="F130" s="1" t="s">
        <v>1043</v>
      </c>
      <c r="G130" s="1" t="s">
        <v>1042</v>
      </c>
      <c r="H130" s="4" t="s">
        <v>1042</v>
      </c>
      <c r="I130" s="1" t="s">
        <v>27</v>
      </c>
      <c r="N130" s="1" t="s">
        <v>28</v>
      </c>
      <c r="P130" s="1" t="s">
        <v>281</v>
      </c>
      <c r="Q130" s="5"/>
      <c r="R130" s="43" t="s">
        <v>30</v>
      </c>
      <c r="S130" s="5"/>
      <c r="X130" s="6" t="s">
        <v>1044</v>
      </c>
      <c r="Y130" s="15" t="s">
        <v>1045</v>
      </c>
      <c r="Z130" s="4" t="s">
        <v>1046</v>
      </c>
      <c r="AA130" s="5"/>
      <c r="AB130" s="7" t="str">
        <f>", '"&amp;A130&amp;"': {megami: '"&amp;B130&amp;"'"&amp;IF(C130&lt;&gt;"",", anotherID: '"&amp;C130&amp;"', replace: '"&amp;D130&amp;"'","")&amp;", name: '"&amp;SUBSTITUTE(E130,"'","\'")&amp;"', nameEn: '"&amp;SUBSTITUTE(H130,"'","\'")&amp;"', ruby: '"&amp;F130&amp;"', baseType: '"&amp;VLOOKUP(I130,マスタ!$A$1:$B$99,2,FALSE)&amp;"'" &amp; IF(J130 = "○", ", extra: true", "")  &amp; IF(K130 &lt;&gt; "", ", extraFrom: '" &amp; K130 &amp; "'", "")  &amp; IF(L130 &lt;&gt; "", ", exchangabaleTo: '" &amp; L130 &amp; "'", "")&amp; IF(M130 = "○", ", poison: true'", "")&amp; ", types: ['"&amp;VLOOKUP(N130,マスタ!$D$1:$E$99,2,FALSE)&amp;"'"&amp;IF(O130&lt;&gt;"",", '"&amp;VLOOKUP(O130,マスタ!$D$1:$E$99,2,FALSE)&amp;"'","")&amp;"]"&amp;IF(P130&lt;&gt;"",", range: '"&amp;P130&amp;"'","")&amp;IF(R130&lt;&gt;"",", damage: '"&amp;R130&amp;"'","")&amp;IF(T130&lt;&gt;"",", capacity: '"&amp;T130&amp;"'","")&amp;IF(U130&lt;&gt;"",", cost: '"&amp;U130&amp;"'","")&amp;", text: '"&amp;SUBSTITUTE(X130,CHAR(10),"\n")&amp;"', textEn: '"&amp;SUBSTITUTE(SUBSTITUTE(Z130,CHAR(10),"\n"),"'","\'")&amp;"'"&amp;IF(V130="○",", sealable: true","")&amp;IF(W130="○",", removable: true","")&amp;"}"</f>
        <v>, '11-thallya-o-n-2': {megami: 'thallya', name: 'Waving Edge', nameEn: 'Waving Edge', ruby: 'ウェービングエッジ', baseType: 'normal', types: ['attack'], range: '1-3', damage: '3/1', text: '燃焼 \n【攻撃後】騎動を行う。', textEn: 'Combust\n\nAfter Attack: Maneuver.'}</v>
      </c>
    </row>
    <row r="131" spans="1:28" ht="27">
      <c r="A131" s="1" t="s">
        <v>1047</v>
      </c>
      <c r="B131" s="1" t="s">
        <v>1035</v>
      </c>
      <c r="E131" s="1" t="s">
        <v>1048</v>
      </c>
      <c r="F131" s="1" t="s">
        <v>1049</v>
      </c>
      <c r="G131" s="1" t="s">
        <v>1048</v>
      </c>
      <c r="H131" s="4" t="s">
        <v>1048</v>
      </c>
      <c r="I131" s="1" t="s">
        <v>27</v>
      </c>
      <c r="N131" s="1" t="s">
        <v>28</v>
      </c>
      <c r="P131" s="1" t="s">
        <v>203</v>
      </c>
      <c r="Q131" s="5"/>
      <c r="R131" s="43" t="s">
        <v>290</v>
      </c>
      <c r="S131" s="5"/>
      <c r="X131" s="6" t="s">
        <v>1050</v>
      </c>
      <c r="Y131" s="15" t="s">
        <v>1051</v>
      </c>
      <c r="Z131" s="4" t="s">
        <v>1052</v>
      </c>
      <c r="AA131" s="5"/>
      <c r="AB131" s="7" t="str">
        <f>", '"&amp;A131&amp;"': {megami: '"&amp;B131&amp;"'"&amp;IF(C131&lt;&gt;"",", anotherID: '"&amp;C131&amp;"', replace: '"&amp;D131&amp;"'","")&amp;", name: '"&amp;SUBSTITUTE(E131,"'","\'")&amp;"', nameEn: '"&amp;SUBSTITUTE(H131,"'","\'")&amp;"', ruby: '"&amp;F131&amp;"', baseType: '"&amp;VLOOKUP(I131,マスタ!$A$1:$B$99,2,FALSE)&amp;"'" &amp; IF(J131 = "○", ", extra: true", "")  &amp; IF(K131 &lt;&gt; "", ", extraFrom: '" &amp; K131 &amp; "'", "")  &amp; IF(L131 &lt;&gt; "", ", exchangabaleTo: '" &amp; L131 &amp; "'", "")&amp; IF(M131 = "○", ", poison: true'", "")&amp; ", types: ['"&amp;VLOOKUP(N131,マスタ!$D$1:$E$99,2,FALSE)&amp;"'"&amp;IF(O131&lt;&gt;"",", '"&amp;VLOOKUP(O131,マスタ!$D$1:$E$99,2,FALSE)&amp;"'","")&amp;"]"&amp;IF(P131&lt;&gt;"",", range: '"&amp;P131&amp;"'","")&amp;IF(R131&lt;&gt;"",", damage: '"&amp;R131&amp;"'","")&amp;IF(T131&lt;&gt;"",", capacity: '"&amp;T131&amp;"'","")&amp;IF(U131&lt;&gt;"",", cost: '"&amp;U131&amp;"'","")&amp;", text: '"&amp;SUBSTITUTE(X131,CHAR(10),"\n")&amp;"', textEn: '"&amp;SUBSTITUTE(SUBSTITUTE(Z131,CHAR(10),"\n"),"'","\'")&amp;"'"&amp;IF(V131="○",", sealable: true","")&amp;IF(W131="○",",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spans="1:28" ht="13.5">
      <c r="A132" s="1" t="s">
        <v>1053</v>
      </c>
      <c r="B132" s="1" t="s">
        <v>1035</v>
      </c>
      <c r="E132" s="1" t="s">
        <v>1054</v>
      </c>
      <c r="F132" s="1" t="s">
        <v>1055</v>
      </c>
      <c r="G132" s="1" t="s">
        <v>1054</v>
      </c>
      <c r="H132" s="4" t="s">
        <v>1054</v>
      </c>
      <c r="I132" s="1" t="s">
        <v>27</v>
      </c>
      <c r="N132" s="1" t="s">
        <v>28</v>
      </c>
      <c r="O132" s="1" t="s">
        <v>65</v>
      </c>
      <c r="P132" s="1" t="s">
        <v>1056</v>
      </c>
      <c r="Q132" s="5"/>
      <c r="R132" s="43" t="s">
        <v>1057</v>
      </c>
      <c r="S132" s="5"/>
      <c r="X132" s="1" t="s">
        <v>1058</v>
      </c>
      <c r="Y132" s="42" t="s">
        <v>1059</v>
      </c>
      <c r="Z132" s="21" t="s">
        <v>1060</v>
      </c>
      <c r="AA132" s="5"/>
      <c r="AB132" s="7" t="str">
        <f>", '"&amp;A132&amp;"': {megami: '"&amp;B132&amp;"'"&amp;IF(C132&lt;&gt;"",", anotherID: '"&amp;C132&amp;"', replace: '"&amp;D132&amp;"'","")&amp;", name: '"&amp;SUBSTITUTE(E132,"'","\'")&amp;"', nameEn: '"&amp;SUBSTITUTE(H132,"'","\'")&amp;"', ruby: '"&amp;F132&amp;"', baseType: '"&amp;VLOOKUP(I132,マスタ!$A$1:$B$99,2,FALSE)&amp;"'" &amp; IF(J132 = "○", ", extra: true", "")  &amp; IF(K132 &lt;&gt; "", ", extraFrom: '" &amp; K132 &amp; "'", "")  &amp; IF(L132 &lt;&gt; "", ", exchangabaleTo: '" &amp; L132 &amp; "'", "")&amp; IF(M132 = "○", ", poison: true'", "")&amp; ", types: ['"&amp;VLOOKUP(N132,マスタ!$D$1:$E$99,2,FALSE)&amp;"'"&amp;IF(O132&lt;&gt;"",", '"&amp;VLOOKUP(O132,マスタ!$D$1:$E$99,2,FALSE)&amp;"'","")&amp;"]"&amp;IF(P132&lt;&gt;"",", range: '"&amp;P132&amp;"'","")&amp;IF(R132&lt;&gt;"",", damage: '"&amp;R132&amp;"'","")&amp;IF(T132&lt;&gt;"",", capacity: '"&amp;T132&amp;"'","")&amp;IF(U132&lt;&gt;"",", cost: '"&amp;U132&amp;"'","")&amp;", text: '"&amp;SUBSTITUTE(X132,CHAR(10),"\n")&amp;"', textEn: '"&amp;SUBSTITUTE(SUBSTITUTE(Z132,CHAR(10),"\n"),"'","\'")&amp;"'"&amp;IF(V132="○",", sealable: true","")&amp;IF(W132="○",", removable: true","")&amp;"}"</f>
        <v>, '11-thallya-o-n-4': {megami: 'thallya', name: 'Steam Cannon', nameEn: 'Steam Cannon', ruby: 'スチームカノン', baseType: 'normal', types: ['attack', 'fullpower'], range: '2-8', damage: '3/3', text: '燃焼', textEn: 'Combust'}</v>
      </c>
    </row>
    <row r="133" spans="1:28" ht="27">
      <c r="A133" s="1" t="s">
        <v>1061</v>
      </c>
      <c r="B133" s="1" t="s">
        <v>1035</v>
      </c>
      <c r="E133" s="1" t="s">
        <v>1062</v>
      </c>
      <c r="F133" s="1" t="s">
        <v>1063</v>
      </c>
      <c r="G133" s="1" t="s">
        <v>1062</v>
      </c>
      <c r="H133" s="4" t="s">
        <v>1062</v>
      </c>
      <c r="I133" s="1" t="s">
        <v>27</v>
      </c>
      <c r="N133" s="1" t="s">
        <v>76</v>
      </c>
      <c r="Q133" s="5"/>
      <c r="R133" s="43"/>
      <c r="S133" s="5"/>
      <c r="X133" s="6" t="s">
        <v>1064</v>
      </c>
      <c r="Y133" s="41" t="s">
        <v>1065</v>
      </c>
      <c r="Z133" s="4" t="s">
        <v>1066</v>
      </c>
      <c r="AA133" s="5"/>
      <c r="AB133" s="7" t="str">
        <f>", '"&amp;A133&amp;"': {megami: '"&amp;B133&amp;"'"&amp;IF(C133&lt;&gt;"",", anotherID: '"&amp;C133&amp;"', replace: '"&amp;D133&amp;"'","")&amp;", name: '"&amp;SUBSTITUTE(E133,"'","\'")&amp;"', nameEn: '"&amp;SUBSTITUTE(H133,"'","\'")&amp;"', ruby: '"&amp;F133&amp;"', baseType: '"&amp;VLOOKUP(I133,マスタ!$A$1:$B$99,2,FALSE)&amp;"'" &amp; IF(J133 = "○", ", extra: true", "")  &amp; IF(K133 &lt;&gt; "", ", extraFrom: '" &amp; K133 &amp; "'", "")  &amp; IF(L133 &lt;&gt; "", ", exchangabaleTo: '" &amp; L133 &amp; "'", "")&amp; IF(M133 = "○", ", poison: true'", "")&amp; ", types: ['"&amp;VLOOKUP(N133,マスタ!$D$1:$E$99,2,FALSE)&amp;"'"&amp;IF(O133&lt;&gt;"",", '"&amp;VLOOKUP(O133,マスタ!$D$1:$E$99,2,FALSE)&amp;"'","")&amp;"]"&amp;IF(P133&lt;&gt;"",", range: '"&amp;P133&amp;"'","")&amp;IF(R133&lt;&gt;"",", damage: '"&amp;R133&amp;"'","")&amp;IF(T133&lt;&gt;"",", capacity: '"&amp;T133&amp;"'","")&amp;IF(U133&lt;&gt;"",", cost: '"&amp;U133&amp;"'","")&amp;", text: '"&amp;SUBSTITUTE(X133,CHAR(10),"\n")&amp;"', textEn: '"&amp;SUBSTITUTE(SUBSTITUTE(Z133,CHAR(10),"\n"),"'","\'")&amp;"'"&amp;IF(V133="○",", sealable: true","")&amp;IF(W133="○",", removable: true","")&amp;"}"</f>
        <v>, '11-thallya-o-n-5': {megami: 'thallya', name: 'Stunt', nameEn: 'Stunt', ruby: 'スタント', baseType: 'normal', types: ['action'], text: '相手を畏縮させる。 \n自オーラ→自フレア：2', textEn: 'Flinch your opponent.\n\nYour Aura (2)→ Your Flare'}</v>
      </c>
    </row>
    <row r="134" spans="1:28" ht="67.5">
      <c r="A134" s="1" t="s">
        <v>1067</v>
      </c>
      <c r="B134" s="1" t="s">
        <v>1035</v>
      </c>
      <c r="E134" s="1" t="s">
        <v>1068</v>
      </c>
      <c r="F134" s="1" t="s">
        <v>1069</v>
      </c>
      <c r="G134" s="1" t="s">
        <v>1068</v>
      </c>
      <c r="H134" s="4" t="s">
        <v>1068</v>
      </c>
      <c r="I134" s="1" t="s">
        <v>27</v>
      </c>
      <c r="N134" s="1" t="s">
        <v>76</v>
      </c>
      <c r="Q134" s="5"/>
      <c r="R134" s="43"/>
      <c r="S134" s="5"/>
      <c r="X134" s="6" t="s">
        <v>1070</v>
      </c>
      <c r="Y134" s="41" t="s">
        <v>1071</v>
      </c>
      <c r="Z134" s="4" t="s">
        <v>1072</v>
      </c>
      <c r="AA134" s="5"/>
      <c r="AB134" s="7" t="str">
        <f>", '"&amp;A134&amp;"': {megami: '"&amp;B134&amp;"'"&amp;IF(C134&lt;&gt;"",", anotherID: '"&amp;C134&amp;"', replace: '"&amp;D134&amp;"'","")&amp;", name: '"&amp;SUBSTITUTE(E134,"'","\'")&amp;"', nameEn: '"&amp;SUBSTITUTE(H134,"'","\'")&amp;"', ruby: '"&amp;F134&amp;"', baseType: '"&amp;VLOOKUP(I134,マスタ!$A$1:$B$99,2,FALSE)&amp;"'" &amp; IF(J134 = "○", ", extra: true", "")  &amp; IF(K134 &lt;&gt; "", ", extraFrom: '" &amp; K134 &amp; "'", "")  &amp; IF(L134 &lt;&gt; "", ", exchangabaleTo: '" &amp; L134 &amp; "'", "")&amp; IF(M134 = "○", ", poison: true'", "")&amp; ", types: ['"&amp;VLOOKUP(N134,マスタ!$D$1:$E$99,2,FALSE)&amp;"'"&amp;IF(O134&lt;&gt;"",", '"&amp;VLOOKUP(O134,マスタ!$D$1:$E$99,2,FALSE)&amp;"'","")&amp;"]"&amp;IF(P134&lt;&gt;"",", range: '"&amp;P134&amp;"'","")&amp;IF(R134&lt;&gt;"",", damage: '"&amp;R134&amp;"'","")&amp;IF(T134&lt;&gt;"",", capacity: '"&amp;T134&amp;"'","")&amp;IF(U134&lt;&gt;"",", cost: '"&amp;U134&amp;"'","")&amp;", text: '"&amp;SUBSTITUTE(X134,CHAR(10),"\n")&amp;"', textEn: '"&amp;SUBSTITUTE(SUBSTITUTE(Z134,CHAR(10),"\n"),"'","\'")&amp;"'"&amp;IF(V134="○",", sealable: true","")&amp;IF(W134="○",",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spans="1:28" ht="27">
      <c r="A135" s="1" t="s">
        <v>1073</v>
      </c>
      <c r="B135" s="1" t="s">
        <v>1035</v>
      </c>
      <c r="E135" s="1" t="s">
        <v>1074</v>
      </c>
      <c r="F135" s="1" t="s">
        <v>1075</v>
      </c>
      <c r="G135" s="1" t="s">
        <v>1074</v>
      </c>
      <c r="H135" s="4" t="s">
        <v>1074</v>
      </c>
      <c r="I135" s="1" t="s">
        <v>27</v>
      </c>
      <c r="N135" s="1" t="s">
        <v>76</v>
      </c>
      <c r="O135" s="1" t="s">
        <v>94</v>
      </c>
      <c r="Q135" s="5"/>
      <c r="R135" s="43"/>
      <c r="S135" s="5"/>
      <c r="X135" s="6" t="s">
        <v>1076</v>
      </c>
      <c r="Y135" s="39" t="s">
        <v>1077</v>
      </c>
      <c r="Z135" s="4" t="s">
        <v>1078</v>
      </c>
      <c r="AA135" s="5"/>
      <c r="AB135" s="7" t="str">
        <f>", '"&amp;A135&amp;"': {megami: '"&amp;B135&amp;"'"&amp;IF(C135&lt;&gt;"",", anotherID: '"&amp;C135&amp;"', replace: '"&amp;D135&amp;"'","")&amp;", name: '"&amp;SUBSTITUTE(E135,"'","\'")&amp;"', nameEn: '"&amp;SUBSTITUTE(H135,"'","\'")&amp;"', ruby: '"&amp;F135&amp;"', baseType: '"&amp;VLOOKUP(I135,マスタ!$A$1:$B$99,2,FALSE)&amp;"'" &amp; IF(J135 = "○", ", extra: true", "")  &amp; IF(K135 &lt;&gt; "", ", extraFrom: '" &amp; K135 &amp; "'", "")  &amp; IF(L135 &lt;&gt; "", ", exchangabaleTo: '" &amp; L135 &amp; "'", "")&amp; IF(M135 = "○", ", poison: true'", "")&amp; ", types: ['"&amp;VLOOKUP(N135,マスタ!$D$1:$E$99,2,FALSE)&amp;"'"&amp;IF(O135&lt;&gt;"",", '"&amp;VLOOKUP(O135,マスタ!$D$1:$E$99,2,FALSE)&amp;"'","")&amp;"]"&amp;IF(P135&lt;&gt;"",", range: '"&amp;P135&amp;"'","")&amp;IF(R135&lt;&gt;"",", damage: '"&amp;R135&amp;"'","")&amp;IF(T135&lt;&gt;"",", capacity: '"&amp;T135&amp;"'","")&amp;IF(U135&lt;&gt;"",", cost: '"&amp;U135&amp;"'","")&amp;", text: '"&amp;SUBSTITUTE(X135,CHAR(10),"\n")&amp;"', textEn: '"&amp;SUBSTITUTE(SUBSTITUTE(Z135,CHAR(10),"\n"),"'","\'")&amp;"'"&amp;IF(V135="○",", sealable: true","")&amp;IF(W135="○",", removable: true","")&amp;"}"</f>
        <v>, '11-thallya-o-n-7': {megami: 'thallya', name: 'Turbo Switch', nameEn: 'Turbo Switch', ruby: 'ターボスイッチ', baseType: 'normal', types: ['action', 'reaction'], text: '燃焼 \n騎動を行う。', textEn: 'Combust\n\nManeuver.'}</v>
      </c>
    </row>
    <row r="136" spans="1:28" ht="13.5">
      <c r="A136" s="1" t="s">
        <v>1079</v>
      </c>
      <c r="B136" s="1" t="s">
        <v>1035</v>
      </c>
      <c r="E136" s="1" t="s">
        <v>1080</v>
      </c>
      <c r="F136" s="1" t="s">
        <v>1081</v>
      </c>
      <c r="G136" s="1" t="s">
        <v>1080</v>
      </c>
      <c r="H136" s="4" t="s">
        <v>1080</v>
      </c>
      <c r="I136" s="1" t="s">
        <v>112</v>
      </c>
      <c r="N136" s="1" t="s">
        <v>28</v>
      </c>
      <c r="P136" s="1" t="s">
        <v>1082</v>
      </c>
      <c r="Q136" s="5"/>
      <c r="R136" s="43" t="s">
        <v>172</v>
      </c>
      <c r="S136" s="5"/>
      <c r="U136" s="1" t="s">
        <v>203</v>
      </c>
      <c r="X136" s="6" t="s">
        <v>1403</v>
      </c>
      <c r="Y136" s="3" t="s">
        <v>1083</v>
      </c>
      <c r="Z136" s="4" t="s">
        <v>1084</v>
      </c>
      <c r="AA136" s="5"/>
      <c r="AB136" s="7" t="str">
        <f>", '"&amp;A136&amp;"': {megami: '"&amp;B136&amp;"'"&amp;IF(C136&lt;&gt;"",", anotherID: '"&amp;C136&amp;"', replace: '"&amp;D136&amp;"'","")&amp;", name: '"&amp;SUBSTITUTE(E136,"'","\'")&amp;"', nameEn: '"&amp;SUBSTITUTE(H136,"'","\'")&amp;"', ruby: '"&amp;F136&amp;"', baseType: '"&amp;VLOOKUP(I136,マスタ!$A$1:$B$99,2,FALSE)&amp;"'" &amp; IF(J136 = "○", ", extra: true", "")  &amp; IF(K136 &lt;&gt; "", ", extraFrom: '" &amp; K136 &amp; "'", "")  &amp; IF(L136 &lt;&gt; "", ", exchangabaleTo: '" &amp; L136 &amp; "'", "")&amp; IF(M136 = "○", ", poison: true'", "")&amp; ", types: ['"&amp;VLOOKUP(N136,マスタ!$D$1:$E$99,2,FALSE)&amp;"'"&amp;IF(O136&lt;&gt;"",", '"&amp;VLOOKUP(O136,マスタ!$D$1:$E$99,2,FALSE)&amp;"'","")&amp;"]"&amp;IF(P136&lt;&gt;"",", range: '"&amp;P136&amp;"'","")&amp;IF(R136&lt;&gt;"",", damage: '"&amp;R136&amp;"'","")&amp;IF(T136&lt;&gt;"",", capacity: '"&amp;T136&amp;"'","")&amp;IF(U136&lt;&gt;"",", cost: '"&amp;U136&amp;"'","")&amp;", text: '"&amp;SUBSTITUTE(X136,CHAR(10),"\n")&amp;"', textEn: '"&amp;SUBSTITUTE(SUBSTITUTE(Z136,CHAR(10),"\n"),"'","\'")&amp;"'"&amp;IF(V136="○",", sealable: true","")&amp;IF(W136="○",",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spans="1:28" ht="40.5">
      <c r="A137" s="1" t="s">
        <v>1085</v>
      </c>
      <c r="B137" s="1" t="s">
        <v>1035</v>
      </c>
      <c r="E137" s="1" t="s">
        <v>1086</v>
      </c>
      <c r="F137" s="1" t="s">
        <v>1087</v>
      </c>
      <c r="G137" s="1" t="s">
        <v>1086</v>
      </c>
      <c r="H137" s="4" t="s">
        <v>1086</v>
      </c>
      <c r="I137" s="1" t="s">
        <v>112</v>
      </c>
      <c r="N137" s="1" t="s">
        <v>76</v>
      </c>
      <c r="O137" s="1" t="s">
        <v>94</v>
      </c>
      <c r="Q137" s="5"/>
      <c r="R137" s="43"/>
      <c r="S137" s="5"/>
      <c r="U137" s="1" t="s">
        <v>104</v>
      </c>
      <c r="X137" s="6" t="s">
        <v>1088</v>
      </c>
      <c r="Y137" s="14" t="s">
        <v>1089</v>
      </c>
      <c r="Z137" s="4" t="s">
        <v>1090</v>
      </c>
      <c r="AA137" s="5"/>
      <c r="AB137" s="7" t="str">
        <f>", '"&amp;A137&amp;"': {megami: '"&amp;B137&amp;"'"&amp;IF(C137&lt;&gt;"",", anotherID: '"&amp;C137&amp;"', replace: '"&amp;D137&amp;"'","")&amp;", name: '"&amp;SUBSTITUTE(E137,"'","\'")&amp;"', nameEn: '"&amp;SUBSTITUTE(H137,"'","\'")&amp;"', ruby: '"&amp;F137&amp;"', baseType: '"&amp;VLOOKUP(I137,マスタ!$A$1:$B$99,2,FALSE)&amp;"'" &amp; IF(J137 = "○", ", extra: true", "")  &amp; IF(K137 &lt;&gt; "", ", extraFrom: '" &amp; K137 &amp; "'", "")  &amp; IF(L137 &lt;&gt; "", ", exchangabaleTo: '" &amp; L137 &amp; "'", "")&amp; IF(M137 = "○", ", poison: true'", "")&amp; ", types: ['"&amp;VLOOKUP(N137,マスタ!$D$1:$E$99,2,FALSE)&amp;"'"&amp;IF(O137&lt;&gt;"",", '"&amp;VLOOKUP(O137,マスタ!$D$1:$E$99,2,FALSE)&amp;"'","")&amp;"]"&amp;IF(P137&lt;&gt;"",", range: '"&amp;P137&amp;"'","")&amp;IF(R137&lt;&gt;"",", damage: '"&amp;R137&amp;"'","")&amp;IF(T137&lt;&gt;"",", capacity: '"&amp;T137&amp;"'","")&amp;IF(U137&lt;&gt;"",", cost: '"&amp;U137&amp;"'","")&amp;", text: '"&amp;SUBSTITUTE(X137,CHAR(10),"\n")&amp;"', textEn: '"&amp;SUBSTITUTE(SUBSTITUTE(Z137,CHAR(10),"\n"),"'","\'")&amp;"'"&amp;IF(V137="○",", sealable: true","")&amp;IF(W137="○",",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spans="1:28" ht="11.25" customHeight="1">
      <c r="A138" s="1" t="s">
        <v>1091</v>
      </c>
      <c r="B138" s="1" t="s">
        <v>1035</v>
      </c>
      <c r="E138" s="45" t="s">
        <v>1327</v>
      </c>
      <c r="F138" s="1" t="s">
        <v>1092</v>
      </c>
      <c r="G138" s="1" t="s">
        <v>1093</v>
      </c>
      <c r="H138" s="4" t="s">
        <v>1093</v>
      </c>
      <c r="I138" s="1" t="s">
        <v>112</v>
      </c>
      <c r="N138" s="1" t="s">
        <v>76</v>
      </c>
      <c r="O138" s="1" t="s">
        <v>65</v>
      </c>
      <c r="Q138" s="5"/>
      <c r="R138" s="43"/>
      <c r="S138" s="5"/>
      <c r="U138" s="1" t="s">
        <v>336</v>
      </c>
      <c r="X138" s="28" t="s">
        <v>1094</v>
      </c>
      <c r="Y138" s="28" t="s">
        <v>1095</v>
      </c>
      <c r="Z138" s="4" t="s">
        <v>1096</v>
      </c>
      <c r="AA138" s="5"/>
      <c r="AB138" s="7" t="str">
        <f>", '"&amp;A138&amp;"': {megami: '"&amp;B138&amp;"'"&amp;IF(C138&lt;&gt;"",", anotherID: '"&amp;C138&amp;"', replace: '"&amp;D138&amp;"'","")&amp;", name: '"&amp;SUBSTITUTE(E138,"'","\'")&amp;"', nameEn: '"&amp;SUBSTITUTE(H138,"'","\'")&amp;"', ruby: '"&amp;F138&amp;"', baseType: '"&amp;VLOOKUP(I138,マスタ!$A$1:$B$99,2,FALSE)&amp;"'" &amp; IF(J138 = "○", ", extra: true", "")  &amp; IF(K138 &lt;&gt; "", ", extraFrom: '" &amp; K138 &amp; "'", "")  &amp; IF(L138 &lt;&gt; "", ", exchangabaleTo: '" &amp; L138 &amp; "'", "")&amp; IF(M138 = "○", ", poison: true'", "")&amp; ", types: ['"&amp;VLOOKUP(N138,マスタ!$D$1:$E$99,2,FALSE)&amp;"'"&amp;IF(O138&lt;&gt;"",", '"&amp;VLOOKUP(O138,マスタ!$D$1:$E$99,2,FALSE)&amp;"'","")&amp;"]"&amp;IF(P138&lt;&gt;"",", range: '"&amp;P138&amp;"'","")&amp;IF(R138&lt;&gt;"",", damage: '"&amp;R138&amp;"'","")&amp;IF(T138&lt;&gt;"",", capacity: '"&amp;T138&amp;"'","")&amp;IF(U138&lt;&gt;"",", cost: '"&amp;U138&amp;"'","")&amp;", text: '"&amp;SUBSTITUTE(X138,CHAR(10),"\n")&amp;"', textEn: '"&amp;SUBSTITUTE(SUBSTITUTE(Z138,CHAR(10),"\n"),"'","\'")&amp;"'"&amp;IF(V138="○",", sealable: true","")&amp;IF(W138="○",",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spans="1:28" ht="13.5">
      <c r="A139" s="1" t="s">
        <v>1097</v>
      </c>
      <c r="B139" s="1" t="s">
        <v>1098</v>
      </c>
      <c r="E139" s="1" t="s">
        <v>1099</v>
      </c>
      <c r="F139" s="1" t="s">
        <v>1100</v>
      </c>
      <c r="G139" s="3" t="s">
        <v>1101</v>
      </c>
      <c r="H139" s="4" t="s">
        <v>1102</v>
      </c>
      <c r="I139" s="1" t="s">
        <v>27</v>
      </c>
      <c r="N139" s="1" t="s">
        <v>28</v>
      </c>
      <c r="P139" s="1" t="s">
        <v>56</v>
      </c>
      <c r="Q139" s="5"/>
      <c r="R139" s="1" t="s">
        <v>30</v>
      </c>
      <c r="S139" s="5"/>
      <c r="Y139" s="32"/>
      <c r="AA139" s="5"/>
      <c r="AB139" s="7" t="str">
        <f>", '"&amp;A139&amp;"': {megami: '"&amp;B139&amp;"'"&amp;IF(C139&lt;&gt;"",", anotherID: '"&amp;C139&amp;"', replace: '"&amp;D139&amp;"'","")&amp;", name: '"&amp;SUBSTITUTE(E139,"'","\'")&amp;"', nameEn: '"&amp;SUBSTITUTE(H139,"'","\'")&amp;"', ruby: '"&amp;F139&amp;"', baseType: '"&amp;VLOOKUP(I139,マスタ!$A$1:$B$99,2,FALSE)&amp;"'" &amp; IF(J139 = "○", ", extra: true", "")  &amp; IF(K139 &lt;&gt; "", ", extraFrom: '" &amp; K139 &amp; "'", "")  &amp; IF(L139 &lt;&gt; "", ", exchangabaleTo: '" &amp; L139 &amp; "'", "")&amp; IF(M139 = "○", ", poison: true'", "")&amp; ", types: ['"&amp;VLOOKUP(N139,マスタ!$D$1:$E$99,2,FALSE)&amp;"'"&amp;IF(O139&lt;&gt;"",", '"&amp;VLOOKUP(O139,マスタ!$D$1:$E$99,2,FALSE)&amp;"'","")&amp;"]"&amp;IF(P139&lt;&gt;"",", range: '"&amp;P139&amp;"'","")&amp;IF(R139&lt;&gt;"",", damage: '"&amp;R139&amp;"'","")&amp;IF(T139&lt;&gt;"",", capacity: '"&amp;T139&amp;"'","")&amp;IF(U139&lt;&gt;"",", cost: '"&amp;U139&amp;"'","")&amp;", text: '"&amp;SUBSTITUTE(X139,CHAR(10),"\n")&amp;"', textEn: '"&amp;SUBSTITUTE(SUBSTITUTE(Z139,CHAR(10),"\n"),"'","\'")&amp;"'"&amp;IF(V139="○",", sealable: true","")&amp;IF(W139="○",", removable: true","")&amp;"}"</f>
        <v>, '12-raira-o-n-1': {megami: 'raira', name: '獣爪', nameEn: 'Bestial Claw', ruby: 'じゅうそう', baseType: 'normal', types: ['attack'], range: '1-2', damage: '3/1', text: '', textEn: ''}</v>
      </c>
    </row>
    <row r="140" spans="1:28" ht="13.5">
      <c r="A140" s="1" t="s">
        <v>1103</v>
      </c>
      <c r="B140" s="1" t="s">
        <v>1098</v>
      </c>
      <c r="E140" s="1" t="s">
        <v>1104</v>
      </c>
      <c r="F140" s="1" t="s">
        <v>1105</v>
      </c>
      <c r="G140" s="3" t="s">
        <v>1106</v>
      </c>
      <c r="H140" s="4" t="s">
        <v>1107</v>
      </c>
      <c r="I140" s="1" t="s">
        <v>27</v>
      </c>
      <c r="N140" s="1" t="s">
        <v>28</v>
      </c>
      <c r="P140" s="1" t="s">
        <v>36</v>
      </c>
      <c r="Q140" s="5"/>
      <c r="R140" s="1" t="s">
        <v>1108</v>
      </c>
      <c r="S140" s="5"/>
      <c r="X140" s="1" t="s">
        <v>1109</v>
      </c>
      <c r="Y140" s="3" t="s">
        <v>1110</v>
      </c>
      <c r="Z140" s="8" t="s">
        <v>1111</v>
      </c>
      <c r="AA140" s="5"/>
      <c r="AB140" s="7" t="str">
        <f>", '"&amp;A140&amp;"': {megami: '"&amp;B140&amp;"'"&amp;IF(C140&lt;&gt;"",", anotherID: '"&amp;C140&amp;"', replace: '"&amp;D140&amp;"'","")&amp;", name: '"&amp;SUBSTITUTE(E140,"'","\'")&amp;"', nameEn: '"&amp;SUBSTITUTE(H140,"'","\'")&amp;"', ruby: '"&amp;F140&amp;"', baseType: '"&amp;VLOOKUP(I140,マスタ!$A$1:$B$99,2,FALSE)&amp;"'" &amp; IF(J140 = "○", ", extra: true", "")  &amp; IF(K140 &lt;&gt; "", ", extraFrom: '" &amp; K140 &amp; "'", "")  &amp; IF(L140 &lt;&gt; "", ", exchangabaleTo: '" &amp; L140 &amp; "'", "")&amp; IF(M140 = "○", ", poison: true'", "")&amp; ", types: ['"&amp;VLOOKUP(N140,マスタ!$D$1:$E$99,2,FALSE)&amp;"'"&amp;IF(O140&lt;&gt;"",", '"&amp;VLOOKUP(O140,マスタ!$D$1:$E$99,2,FALSE)&amp;"'","")&amp;"]"&amp;IF(P140&lt;&gt;"",", range: '"&amp;P140&amp;"'","")&amp;IF(R140&lt;&gt;"",", damage: '"&amp;R140&amp;"'","")&amp;IF(T140&lt;&gt;"",", capacity: '"&amp;T140&amp;"'","")&amp;IF(U140&lt;&gt;"",", cost: '"&amp;U140&amp;"'","")&amp;", text: '"&amp;SUBSTITUTE(X140,CHAR(10),"\n")&amp;"', textEn: '"&amp;SUBSTITUTE(SUBSTITUTE(Z140,CHAR(10),"\n"),"'","\'")&amp;"'"&amp;IF(V140="○",", sealable: true","")&amp;IF(W140="○",",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spans="1:28" ht="13.5">
      <c r="A141" s="1" t="s">
        <v>1112</v>
      </c>
      <c r="B141" s="1" t="s">
        <v>1098</v>
      </c>
      <c r="E141" s="1" t="s">
        <v>1113</v>
      </c>
      <c r="F141" s="1" t="s">
        <v>1114</v>
      </c>
      <c r="G141" s="3" t="s">
        <v>1115</v>
      </c>
      <c r="H141" s="4" t="s">
        <v>1116</v>
      </c>
      <c r="I141" s="1" t="s">
        <v>27</v>
      </c>
      <c r="N141" s="1" t="s">
        <v>28</v>
      </c>
      <c r="P141" s="1" t="s">
        <v>56</v>
      </c>
      <c r="Q141" s="5"/>
      <c r="R141" s="1" t="s">
        <v>37</v>
      </c>
      <c r="S141" s="5"/>
      <c r="X141" s="6" t="s">
        <v>1117</v>
      </c>
      <c r="Y141" s="14" t="s">
        <v>1118</v>
      </c>
      <c r="Z141" s="4" t="s">
        <v>1119</v>
      </c>
      <c r="AA141" s="5"/>
      <c r="AB141" s="7" t="str">
        <f>", '"&amp;A141&amp;"': {megami: '"&amp;B141&amp;"'"&amp;IF(C141&lt;&gt;"",", anotherID: '"&amp;C141&amp;"', replace: '"&amp;D141&amp;"'","")&amp;", name: '"&amp;SUBSTITUTE(E141,"'","\'")&amp;"', nameEn: '"&amp;SUBSTITUTE(H141,"'","\'")&amp;"', ruby: '"&amp;F141&amp;"', baseType: '"&amp;VLOOKUP(I141,マスタ!$A$1:$B$99,2,FALSE)&amp;"'" &amp; IF(J141 = "○", ", extra: true", "")  &amp; IF(K141 &lt;&gt; "", ", extraFrom: '" &amp; K141 &amp; "'", "")  &amp; IF(L141 &lt;&gt; "", ", exchangabaleTo: '" &amp; L141 &amp; "'", "")&amp; IF(M141 = "○", ", poison: true'", "")&amp; ", types: ['"&amp;VLOOKUP(N141,マスタ!$D$1:$E$99,2,FALSE)&amp;"'"&amp;IF(O141&lt;&gt;"",", '"&amp;VLOOKUP(O141,マスタ!$D$1:$E$99,2,FALSE)&amp;"'","")&amp;"]"&amp;IF(P141&lt;&gt;"",", range: '"&amp;P141&amp;"'","")&amp;IF(R141&lt;&gt;"",", damage: '"&amp;R141&amp;"'","")&amp;IF(T141&lt;&gt;"",", capacity: '"&amp;T141&amp;"'","")&amp;IF(U141&lt;&gt;"",", cost: '"&amp;U141&amp;"'","")&amp;", text: '"&amp;SUBSTITUTE(X141,CHAR(10),"\n")&amp;"', textEn: '"&amp;SUBSTITUTE(SUBSTITUTE(Z141,CHAR(10),"\n"),"'","\'")&amp;"'"&amp;IF(V141="○",", sealable: true","")&amp;IF(W141="○",",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spans="1:28" ht="13.5">
      <c r="A142" s="1" t="s">
        <v>1120</v>
      </c>
      <c r="B142" s="1" t="s">
        <v>1098</v>
      </c>
      <c r="E142" s="1" t="s">
        <v>1121</v>
      </c>
      <c r="F142" s="1" t="s">
        <v>1122</v>
      </c>
      <c r="G142" s="3" t="s">
        <v>1123</v>
      </c>
      <c r="H142" s="4" t="s">
        <v>1124</v>
      </c>
      <c r="I142" s="1" t="s">
        <v>27</v>
      </c>
      <c r="N142" s="1" t="s">
        <v>76</v>
      </c>
      <c r="Q142" s="5"/>
      <c r="S142" s="5"/>
      <c r="X142" s="1" t="s">
        <v>1125</v>
      </c>
      <c r="Y142" s="3" t="s">
        <v>1126</v>
      </c>
      <c r="Z142" s="4" t="s">
        <v>1127</v>
      </c>
      <c r="AA142" s="5"/>
      <c r="AB142" s="7" t="str">
        <f>", '"&amp;A142&amp;"': {megami: '"&amp;B142&amp;"'"&amp;IF(C142&lt;&gt;"",", anotherID: '"&amp;C142&amp;"', replace: '"&amp;D142&amp;"'","")&amp;", name: '"&amp;SUBSTITUTE(E142,"'","\'")&amp;"', nameEn: '"&amp;SUBSTITUTE(H142,"'","\'")&amp;"', ruby: '"&amp;F142&amp;"', baseType: '"&amp;VLOOKUP(I142,マスタ!$A$1:$B$99,2,FALSE)&amp;"'" &amp; IF(J142 = "○", ", extra: true", "")  &amp; IF(K142 &lt;&gt; "", ", extraFrom: '" &amp; K142 &amp; "'", "")  &amp; IF(L142 &lt;&gt; "", ", exchangabaleTo: '" &amp; L142 &amp; "'", "")&amp; IF(M142 = "○", ", poison: true'", "")&amp; ", types: ['"&amp;VLOOKUP(N142,マスタ!$D$1:$E$99,2,FALSE)&amp;"'"&amp;IF(O142&lt;&gt;"",", '"&amp;VLOOKUP(O142,マスタ!$D$1:$E$99,2,FALSE)&amp;"'","")&amp;"]"&amp;IF(P142&lt;&gt;"",", range: '"&amp;P142&amp;"'","")&amp;IF(R142&lt;&gt;"",", damage: '"&amp;R142&amp;"'","")&amp;IF(T142&lt;&gt;"",", capacity: '"&amp;T142&amp;"'","")&amp;IF(U142&lt;&gt;"",", cost: '"&amp;U142&amp;"'","")&amp;", text: '"&amp;SUBSTITUTE(X142,CHAR(10),"\n")&amp;"', textEn: '"&amp;SUBSTITUTE(SUBSTITUTE(Z142,CHAR(10),"\n"),"'","\'")&amp;"'"&amp;IF(V142="○",", sealable: true","")&amp;IF(W142="○",", removable: true","")&amp;"}"</f>
        <v>, '12-raira-o-n-4': {megami: 'raira', name: '風走り', nameEn: 'Windrun', ruby: 'かぜばしり', baseType: 'normal', types: ['action'], text: '現在の間合が3以上ならば、間合→ダスト：2', textEn: 'If the current Distance is 3 or more:\nDistance (2)→ Shadow'}</v>
      </c>
    </row>
    <row r="143" spans="1:28" ht="36">
      <c r="A143" s="1" t="s">
        <v>1128</v>
      </c>
      <c r="B143" s="1" t="s">
        <v>1098</v>
      </c>
      <c r="E143" s="1" t="s">
        <v>1129</v>
      </c>
      <c r="F143" s="1" t="s">
        <v>1130</v>
      </c>
      <c r="G143" s="3" t="s">
        <v>1131</v>
      </c>
      <c r="H143" s="4" t="s">
        <v>1132</v>
      </c>
      <c r="I143" s="1" t="s">
        <v>27</v>
      </c>
      <c r="N143" s="1" t="s">
        <v>76</v>
      </c>
      <c r="Q143" s="5"/>
      <c r="S143" s="5"/>
      <c r="X143" s="6" t="s">
        <v>1133</v>
      </c>
      <c r="Y143" s="32" t="s">
        <v>1134</v>
      </c>
      <c r="Z143" s="4" t="s">
        <v>1135</v>
      </c>
      <c r="AA143" s="5"/>
      <c r="AB143" s="7" t="str">
        <f>", '"&amp;A143&amp;"': {megami: '"&amp;B143&amp;"'"&amp;IF(C143&lt;&gt;"",", anotherID: '"&amp;C143&amp;"', replace: '"&amp;D143&amp;"'","")&amp;", name: '"&amp;SUBSTITUTE(E143,"'","\'")&amp;"', nameEn: '"&amp;SUBSTITUTE(H143,"'","\'")&amp;"', ruby: '"&amp;F143&amp;"', baseType: '"&amp;VLOOKUP(I143,マスタ!$A$1:$B$99,2,FALSE)&amp;"'" &amp; IF(J143 = "○", ", extra: true", "")  &amp; IF(K143 &lt;&gt; "", ", extraFrom: '" &amp; K143 &amp; "'", "")  &amp; IF(L143 &lt;&gt; "", ", exchangabaleTo: '" &amp; L143 &amp; "'", "")&amp; IF(M143 = "○", ", poison: true'", "")&amp; ", types: ['"&amp;VLOOKUP(N143,マスタ!$D$1:$E$99,2,FALSE)&amp;"'"&amp;IF(O143&lt;&gt;"",", '"&amp;VLOOKUP(O143,マスタ!$D$1:$E$99,2,FALSE)&amp;"'","")&amp;"]"&amp;IF(P143&lt;&gt;"",", range: '"&amp;P143&amp;"'","")&amp;IF(R143&lt;&gt;"",", damage: '"&amp;R143&amp;"'","")&amp;IF(T143&lt;&gt;"",", capacity: '"&amp;T143&amp;"'","")&amp;IF(U143&lt;&gt;"",", cost: '"&amp;U143&amp;"'","")&amp;", text: '"&amp;SUBSTITUTE(X143,CHAR(10),"\n")&amp;"', textEn: '"&amp;SUBSTITUTE(SUBSTITUTE(Z143,CHAR(10),"\n"),"'","\'")&amp;"'"&amp;IF(V143="○",", sealable: true","")&amp;IF(W143="○",",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spans="1:28" ht="40.5">
      <c r="A144" s="1" t="s">
        <v>1136</v>
      </c>
      <c r="B144" s="1" t="s">
        <v>1098</v>
      </c>
      <c r="E144" s="1" t="s">
        <v>1137</v>
      </c>
      <c r="F144" s="1" t="s">
        <v>1138</v>
      </c>
      <c r="G144" s="3" t="s">
        <v>1139</v>
      </c>
      <c r="H144" s="4" t="s">
        <v>1140</v>
      </c>
      <c r="I144" s="1" t="s">
        <v>27</v>
      </c>
      <c r="N144" s="1" t="s">
        <v>76</v>
      </c>
      <c r="O144" s="1" t="s">
        <v>65</v>
      </c>
      <c r="Q144" s="5"/>
      <c r="S144" s="5"/>
      <c r="X144" s="6" t="s">
        <v>1141</v>
      </c>
      <c r="Y144" s="15" t="s">
        <v>1142</v>
      </c>
      <c r="Z144" s="4" t="s">
        <v>1143</v>
      </c>
      <c r="AA144" s="5"/>
      <c r="AB144" s="7" t="str">
        <f>", '"&amp;A144&amp;"': {megami: '"&amp;B144&amp;"'"&amp;IF(C144&lt;&gt;"",", anotherID: '"&amp;C144&amp;"', replace: '"&amp;D144&amp;"'","")&amp;", name: '"&amp;SUBSTITUTE(E144,"'","\'")&amp;"', nameEn: '"&amp;SUBSTITUTE(H144,"'","\'")&amp;"', ruby: '"&amp;F144&amp;"', baseType: '"&amp;VLOOKUP(I144,マスタ!$A$1:$B$99,2,FALSE)&amp;"'" &amp; IF(J144 = "○", ", extra: true", "")  &amp; IF(K144 &lt;&gt; "", ", extraFrom: '" &amp; K144 &amp; "'", "")  &amp; IF(L144 &lt;&gt; "", ", exchangabaleTo: '" &amp; L144 &amp; "'", "")&amp; IF(M144 = "○", ", poison: true'", "")&amp; ", types: ['"&amp;VLOOKUP(N144,マスタ!$D$1:$E$99,2,FALSE)&amp;"'"&amp;IF(O144&lt;&gt;"",", '"&amp;VLOOKUP(O144,マスタ!$D$1:$E$99,2,FALSE)&amp;"'","")&amp;"]"&amp;IF(P144&lt;&gt;"",", range: '"&amp;P144&amp;"'","")&amp;IF(R144&lt;&gt;"",", damage: '"&amp;R144&amp;"'","")&amp;IF(T144&lt;&gt;"",", capacity: '"&amp;T144&amp;"'","")&amp;IF(U144&lt;&gt;"",", cost: '"&amp;U144&amp;"'","")&amp;", text: '"&amp;SUBSTITUTE(X144,CHAR(10),"\n")&amp;"', textEn: '"&amp;SUBSTITUTE(SUBSTITUTE(Z144,CHAR(10),"\n"),"'","\'")&amp;"'"&amp;IF(V144="○",", sealable: true","")&amp;IF(W144="○",",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spans="1:28" ht="13.5">
      <c r="A145" s="1" t="s">
        <v>1144</v>
      </c>
      <c r="B145" s="1" t="s">
        <v>1098</v>
      </c>
      <c r="E145" s="1" t="s">
        <v>1145</v>
      </c>
      <c r="F145" s="1" t="s">
        <v>1146</v>
      </c>
      <c r="G145" s="3" t="s">
        <v>1147</v>
      </c>
      <c r="H145" s="4" t="s">
        <v>1148</v>
      </c>
      <c r="I145" s="1" t="s">
        <v>27</v>
      </c>
      <c r="N145" s="1" t="s">
        <v>76</v>
      </c>
      <c r="O145" s="1" t="s">
        <v>65</v>
      </c>
      <c r="Q145" s="5"/>
      <c r="S145" s="5"/>
      <c r="X145" s="1" t="s">
        <v>1149</v>
      </c>
      <c r="Y145" s="3" t="s">
        <v>1150</v>
      </c>
      <c r="Z145" s="8" t="s">
        <v>1151</v>
      </c>
      <c r="AA145" s="5"/>
      <c r="AB145" s="7" t="str">
        <f>", '"&amp;A145&amp;"': {megami: '"&amp;B145&amp;"'"&amp;IF(C145&lt;&gt;"",", anotherID: '"&amp;C145&amp;"', replace: '"&amp;D145&amp;"'","")&amp;", name: '"&amp;SUBSTITUTE(E145,"'","\'")&amp;"', nameEn: '"&amp;SUBSTITUTE(H145,"'","\'")&amp;"', ruby: '"&amp;F145&amp;"', baseType: '"&amp;VLOOKUP(I145,マスタ!$A$1:$B$99,2,FALSE)&amp;"'" &amp; IF(J145 = "○", ", extra: true", "")  &amp; IF(K145 &lt;&gt; "", ", extraFrom: '" &amp; K145 &amp; "'", "")  &amp; IF(L145 &lt;&gt; "", ", exchangabaleTo: '" &amp; L145 &amp; "'", "")&amp; IF(M145 = "○", ", poison: true'", "")&amp; ", types: ['"&amp;VLOOKUP(N145,マスタ!$D$1:$E$99,2,FALSE)&amp;"'"&amp;IF(O145&lt;&gt;"",", '"&amp;VLOOKUP(O145,マスタ!$D$1:$E$99,2,FALSE)&amp;"'","")&amp;"]"&amp;IF(P145&lt;&gt;"",", range: '"&amp;P145&amp;"'","")&amp;IF(R145&lt;&gt;"",", damage: '"&amp;R145&amp;"'","")&amp;IF(T145&lt;&gt;"",", capacity: '"&amp;T145&amp;"'","")&amp;IF(U145&lt;&gt;"",", cost: '"&amp;U145&amp;"'","")&amp;", text: '"&amp;SUBSTITUTE(X145,CHAR(10),"\n")&amp;"', textEn: '"&amp;SUBSTITUTE(SUBSTITUTE(Z145,CHAR(10),"\n"),"'","\'")&amp;"'"&amp;IF(V145="○",", sealable: true","")&amp;IF(W145="○",", removable: true","")&amp;"}"</f>
        <v>, '12-raira-o-n-7': {megami: 'raira', name: '空駆け', nameEn: 'Pounce', ruby: 'そらかけ', baseType: 'normal', types: ['action', 'fullpower'], text: '間合⇔ダスト：3', textEn: 'Distance (3)⇔ Shadow'}</v>
      </c>
    </row>
    <row r="146" spans="1:28" ht="36">
      <c r="A146" s="1" t="s">
        <v>1152</v>
      </c>
      <c r="B146" s="1" t="s">
        <v>1098</v>
      </c>
      <c r="E146" s="1" t="s">
        <v>1153</v>
      </c>
      <c r="F146" s="1" t="s">
        <v>1154</v>
      </c>
      <c r="G146" s="3" t="s">
        <v>1155</v>
      </c>
      <c r="H146" s="4" t="s">
        <v>1156</v>
      </c>
      <c r="I146" s="1" t="s">
        <v>112</v>
      </c>
      <c r="N146" s="1" t="s">
        <v>28</v>
      </c>
      <c r="P146" s="1" t="s">
        <v>56</v>
      </c>
      <c r="Q146" s="5"/>
      <c r="R146" s="1" t="s">
        <v>47</v>
      </c>
      <c r="S146" s="5"/>
      <c r="U146" s="1" t="s">
        <v>46</v>
      </c>
      <c r="X146" s="6" t="s">
        <v>1157</v>
      </c>
      <c r="Y146" s="3" t="s">
        <v>1158</v>
      </c>
      <c r="Z146" s="4" t="s">
        <v>1159</v>
      </c>
      <c r="AA146" s="5"/>
      <c r="AB146" s="7" t="str">
        <f>", '"&amp;A146&amp;"': {megami: '"&amp;B146&amp;"'"&amp;IF(C146&lt;&gt;"",", anotherID: '"&amp;C146&amp;"', replace: '"&amp;D146&amp;"'","")&amp;", name: '"&amp;SUBSTITUTE(E146,"'","\'")&amp;"', nameEn: '"&amp;SUBSTITUTE(H146,"'","\'")&amp;"', ruby: '"&amp;F146&amp;"', baseType: '"&amp;VLOOKUP(I146,マスタ!$A$1:$B$99,2,FALSE)&amp;"'" &amp; IF(J146 = "○", ", extra: true", "")  &amp; IF(K146 &lt;&gt; "", ", extraFrom: '" &amp; K146 &amp; "'", "")  &amp; IF(L146 &lt;&gt; "", ", exchangabaleTo: '" &amp; L146 &amp; "'", "")&amp; IF(M146 = "○", ", poison: true'", "")&amp; ", types: ['"&amp;VLOOKUP(N146,マスタ!$D$1:$E$99,2,FALSE)&amp;"'"&amp;IF(O146&lt;&gt;"",", '"&amp;VLOOKUP(O146,マスタ!$D$1:$E$99,2,FALSE)&amp;"'","")&amp;"]"&amp;IF(P146&lt;&gt;"",", range: '"&amp;P146&amp;"'","")&amp;IF(R146&lt;&gt;"",", damage: '"&amp;R146&amp;"'","")&amp;IF(T146&lt;&gt;"",", capacity: '"&amp;T146&amp;"'","")&amp;IF(U146&lt;&gt;"",", cost: '"&amp;U146&amp;"'","")&amp;", text: '"&amp;SUBSTITUTE(X146,CHAR(10),"\n")&amp;"', textEn: '"&amp;SUBSTITUTE(SUBSTITUTE(Z146,CHAR(10),"\n"),"'","\'")&amp;"'"&amp;IF(V146="○",", sealable: true","")&amp;IF(W146="○",",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spans="1:28" ht="13.5">
      <c r="A147" s="1" t="s">
        <v>1160</v>
      </c>
      <c r="B147" s="1" t="s">
        <v>1098</v>
      </c>
      <c r="E147" s="1" t="s">
        <v>1161</v>
      </c>
      <c r="F147" s="1" t="s">
        <v>1162</v>
      </c>
      <c r="G147" s="3" t="s">
        <v>1163</v>
      </c>
      <c r="H147" s="4" t="s">
        <v>1164</v>
      </c>
      <c r="I147" s="1" t="s">
        <v>112</v>
      </c>
      <c r="N147" s="1" t="s">
        <v>76</v>
      </c>
      <c r="O147" s="1" t="s">
        <v>65</v>
      </c>
      <c r="Q147" s="5"/>
      <c r="S147" s="5"/>
      <c r="U147" s="1" t="s">
        <v>226</v>
      </c>
      <c r="X147" s="1" t="s">
        <v>1165</v>
      </c>
      <c r="Y147" s="3" t="s">
        <v>1166</v>
      </c>
      <c r="Z147" s="4" t="s">
        <v>1167</v>
      </c>
      <c r="AA147" s="5"/>
      <c r="AB147" s="7" t="str">
        <f>", '"&amp;A147&amp;"': {megami: '"&amp;B147&amp;"'"&amp;IF(C147&lt;&gt;"",", anotherID: '"&amp;C147&amp;"', replace: '"&amp;D147&amp;"'","")&amp;", name: '"&amp;SUBSTITUTE(E147,"'","\'")&amp;"', nameEn: '"&amp;SUBSTITUTE(H147,"'","\'")&amp;"', ruby: '"&amp;F147&amp;"', baseType: '"&amp;VLOOKUP(I147,マスタ!$A$1:$B$99,2,FALSE)&amp;"'" &amp; IF(J147 = "○", ", extra: true", "")  &amp; IF(K147 &lt;&gt; "", ", extraFrom: '" &amp; K147 &amp; "'", "")  &amp; IF(L147 &lt;&gt; "", ", exchangabaleTo: '" &amp; L147 &amp; "'", "")&amp; IF(M147 = "○", ", poison: true'", "")&amp; ", types: ['"&amp;VLOOKUP(N147,マスタ!$D$1:$E$99,2,FALSE)&amp;"'"&amp;IF(O147&lt;&gt;"",", '"&amp;VLOOKUP(O147,マスタ!$D$1:$E$99,2,FALSE)&amp;"'","")&amp;"]"&amp;IF(P147&lt;&gt;"",", range: '"&amp;P147&amp;"'","")&amp;IF(R147&lt;&gt;"",", damage: '"&amp;R147&amp;"'","")&amp;IF(T147&lt;&gt;"",", capacity: '"&amp;T147&amp;"'","")&amp;IF(U147&lt;&gt;"",", cost: '"&amp;U147&amp;"'","")&amp;", text: '"&amp;SUBSTITUTE(X147,CHAR(10),"\n")&amp;"', textEn: '"&amp;SUBSTITUTE(SUBSTITUTE(Z147,CHAR(10),"\n"),"'","\'")&amp;"'"&amp;IF(V147="○",", sealable: true","")&amp;IF(W147="○",",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spans="1:28" ht="76.5">
      <c r="A148" s="1" t="s">
        <v>1168</v>
      </c>
      <c r="B148" s="1" t="s">
        <v>1098</v>
      </c>
      <c r="E148" s="1" t="s">
        <v>1169</v>
      </c>
      <c r="F148" s="1" t="s">
        <v>1170</v>
      </c>
      <c r="G148" s="3" t="s">
        <v>1171</v>
      </c>
      <c r="H148" s="4" t="s">
        <v>1172</v>
      </c>
      <c r="I148" s="1" t="s">
        <v>112</v>
      </c>
      <c r="N148" s="1" t="s">
        <v>76</v>
      </c>
      <c r="Q148" s="5"/>
      <c r="S148" s="5"/>
      <c r="U148" s="1" t="s">
        <v>336</v>
      </c>
      <c r="W148" s="1" t="s">
        <v>699</v>
      </c>
      <c r="X148" s="6" t="s">
        <v>1173</v>
      </c>
      <c r="Y148" s="14" t="s">
        <v>1174</v>
      </c>
      <c r="Z148" s="13" t="s">
        <v>1175</v>
      </c>
      <c r="AA148" s="5"/>
      <c r="AB148" s="7" t="str">
        <f>", '"&amp;A148&amp;"': {megami: '"&amp;B148&amp;"'"&amp;IF(C148&lt;&gt;"",", anotherID: '"&amp;C148&amp;"', replace: '"&amp;D148&amp;"'","")&amp;", name: '"&amp;SUBSTITUTE(E148,"'","\'")&amp;"', nameEn: '"&amp;SUBSTITUTE(H148,"'","\'")&amp;"', ruby: '"&amp;F148&amp;"', baseType: '"&amp;VLOOKUP(I148,マスタ!$A$1:$B$99,2,FALSE)&amp;"'" &amp; IF(J148 = "○", ", extra: true", "")  &amp; IF(K148 &lt;&gt; "", ", extraFrom: '" &amp; K148 &amp; "'", "")  &amp; IF(L148 &lt;&gt; "", ", exchangabaleTo: '" &amp; L148 &amp; "'", "")&amp; IF(M148 = "○", ", poison: true'", "")&amp; ", types: ['"&amp;VLOOKUP(N148,マスタ!$D$1:$E$99,2,FALSE)&amp;"'"&amp;IF(O148&lt;&gt;"",", '"&amp;VLOOKUP(O148,マスタ!$D$1:$E$99,2,FALSE)&amp;"'","")&amp;"]"&amp;IF(P148&lt;&gt;"",", range: '"&amp;P148&amp;"'","")&amp;IF(R148&lt;&gt;"",", damage: '"&amp;R148&amp;"'","")&amp;IF(T148&lt;&gt;"",", capacity: '"&amp;T148&amp;"'","")&amp;IF(U148&lt;&gt;"",", cost: '"&amp;U148&amp;"'","")&amp;", text: '"&amp;SUBSTITUTE(X148,CHAR(10),"\n")&amp;"', textEn: '"&amp;SUBSTITUTE(SUBSTITUTE(Z148,CHAR(10),"\n"),"'","\'")&amp;"'"&amp;IF(V148="○",", sealable: true","")&amp;IF(W148="○",",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spans="1:28" ht="13.5">
      <c r="A149" s="1" t="s">
        <v>1176</v>
      </c>
      <c r="B149" s="1" t="s">
        <v>1098</v>
      </c>
      <c r="E149" s="1" t="s">
        <v>1177</v>
      </c>
      <c r="F149" s="1" t="s">
        <v>1178</v>
      </c>
      <c r="G149" s="3" t="s">
        <v>1179</v>
      </c>
      <c r="H149" s="4" t="s">
        <v>1180</v>
      </c>
      <c r="I149" s="1" t="s">
        <v>112</v>
      </c>
      <c r="N149" s="1" t="s">
        <v>85</v>
      </c>
      <c r="O149" s="1" t="s">
        <v>65</v>
      </c>
      <c r="Q149" s="5"/>
      <c r="S149" s="5"/>
      <c r="T149" s="1" t="s">
        <v>131</v>
      </c>
      <c r="U149" s="1" t="s">
        <v>46</v>
      </c>
      <c r="X149" s="6" t="s">
        <v>1181</v>
      </c>
      <c r="Y149" s="14" t="s">
        <v>1182</v>
      </c>
      <c r="Z149" s="4" t="s">
        <v>1183</v>
      </c>
      <c r="AA149" s="5"/>
      <c r="AB149" s="7" t="str">
        <f>", '"&amp;A149&amp;"': {megami: '"&amp;B149&amp;"'"&amp;IF(C149&lt;&gt;"",", anotherID: '"&amp;C149&amp;"', replace: '"&amp;D149&amp;"'","")&amp;", name: '"&amp;SUBSTITUTE(E149,"'","\'")&amp;"', nameEn: '"&amp;SUBSTITUTE(H149,"'","\'")&amp;"', ruby: '"&amp;F149&amp;"', baseType: '"&amp;VLOOKUP(I149,マスタ!$A$1:$B$99,2,FALSE)&amp;"'" &amp; IF(J149 = "○", ", extra: true", "")  &amp; IF(K149 &lt;&gt; "", ", extraFrom: '" &amp; K149 &amp; "'", "")  &amp; IF(L149 &lt;&gt; "", ", exchangabaleTo: '" &amp; L149 &amp; "'", "")&amp; IF(M149 = "○", ", poison: true'", "")&amp; ", types: ['"&amp;VLOOKUP(N149,マスタ!$D$1:$E$99,2,FALSE)&amp;"'"&amp;IF(O149&lt;&gt;"",", '"&amp;VLOOKUP(O149,マスタ!$D$1:$E$99,2,FALSE)&amp;"'","")&amp;"]"&amp;IF(P149&lt;&gt;"",", range: '"&amp;P149&amp;"'","")&amp;IF(R149&lt;&gt;"",", damage: '"&amp;R149&amp;"'","")&amp;IF(T149&lt;&gt;"",", capacity: '"&amp;T149&amp;"'","")&amp;IF(U149&lt;&gt;"",", cost: '"&amp;U149&amp;"'","")&amp;", text: '"&amp;SUBSTITUTE(X149,CHAR(10),"\n")&amp;"', textEn: '"&amp;SUBSTITUTE(SUBSTITUTE(Z149,CHAR(10),"\n"),"'","\'")&amp;"'"&amp;IF(V149="○",", sealable: true","")&amp;IF(W149="○",",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spans="1:28" ht="13.5">
      <c r="A150" s="1" t="s">
        <v>1184</v>
      </c>
      <c r="B150" s="1" t="s">
        <v>1098</v>
      </c>
      <c r="E150" s="1" t="s">
        <v>1185</v>
      </c>
      <c r="F150" s="1" t="s">
        <v>1186</v>
      </c>
      <c r="G150" s="3" t="s">
        <v>1187</v>
      </c>
      <c r="H150" s="4" t="s">
        <v>1188</v>
      </c>
      <c r="I150" s="1" t="s">
        <v>112</v>
      </c>
      <c r="J150" s="1" t="s">
        <v>1502</v>
      </c>
      <c r="K150" s="1" t="s">
        <v>1168</v>
      </c>
      <c r="N150" s="1" t="s">
        <v>28</v>
      </c>
      <c r="P150" s="1" t="s">
        <v>281</v>
      </c>
      <c r="Q150" s="5"/>
      <c r="R150" s="1" t="s">
        <v>571</v>
      </c>
      <c r="S150" s="5"/>
      <c r="U150" s="1" t="s">
        <v>203</v>
      </c>
      <c r="X150" s="6"/>
      <c r="Y150" s="6"/>
      <c r="Z150" s="9"/>
      <c r="AA150" s="5"/>
      <c r="AB150" s="7" t="str">
        <f>", '"&amp;A150&amp;"': {megami: '"&amp;B150&amp;"'"&amp;IF(C150&lt;&gt;"",", anotherID: '"&amp;C150&amp;"', replace: '"&amp;D150&amp;"'","")&amp;", name: '"&amp;SUBSTITUTE(E150,"'","\'")&amp;"', nameEn: '"&amp;SUBSTITUTE(H150,"'","\'")&amp;"', ruby: '"&amp;F150&amp;"', baseType: '"&amp;VLOOKUP(I150,マスタ!$A$1:$B$99,2,FALSE)&amp;"'" &amp; IF(J150 = "○", ", extra: true", "")  &amp; IF(K150 &lt;&gt; "", ", extraFrom: '" &amp; K150 &amp; "'", "")  &amp; IF(L150 &lt;&gt; "", ", exchangabaleTo: '" &amp; L150 &amp; "'", "")&amp; IF(M150 = "○", ", poison: true'", "")&amp; ", types: ['"&amp;VLOOKUP(N150,マスタ!$D$1:$E$99,2,FALSE)&amp;"'"&amp;IF(O150&lt;&gt;"",", '"&amp;VLOOKUP(O150,マスタ!$D$1:$E$99,2,FALSE)&amp;"'","")&amp;"]"&amp;IF(P150&lt;&gt;"",", range: '"&amp;P150&amp;"'","")&amp;IF(R150&lt;&gt;"",", damage: '"&amp;R150&amp;"'","")&amp;IF(T150&lt;&gt;"",", capacity: '"&amp;T150&amp;"'","")&amp;IF(U150&lt;&gt;"",", cost: '"&amp;U150&amp;"'","")&amp;", text: '"&amp;SUBSTITUTE(X150,CHAR(10),"\n")&amp;"', textEn: '"&amp;SUBSTITUTE(SUBSTITUTE(Z150,CHAR(10),"\n"),"'","\'")&amp;"'"&amp;IF(V150="○",", sealable: true","")&amp;IF(W150="○",", removable: true","")&amp;"}"</f>
        <v>, '12-raira-o-s-3-ex1': {megami: 'raira', name: '風魔旋風', nameEn: 'Windbeast Manifestation', ruby: 'ふうませんぷう', baseType: 'special', extra: true, extraFrom: '12-raira-o-s-3', types: ['attack'], range: '1-3', damage: '1/2', cost: '1', text: '', textEn: ''}</v>
      </c>
    </row>
    <row r="151" spans="1:28" ht="24">
      <c r="A151" s="1" t="s">
        <v>1189</v>
      </c>
      <c r="B151" s="1" t="s">
        <v>1098</v>
      </c>
      <c r="E151" s="1" t="s">
        <v>1190</v>
      </c>
      <c r="F151" s="1" t="s">
        <v>1191</v>
      </c>
      <c r="G151" s="3" t="s">
        <v>1192</v>
      </c>
      <c r="H151" s="4" t="s">
        <v>1193</v>
      </c>
      <c r="I151" s="1" t="s">
        <v>112</v>
      </c>
      <c r="J151" s="1" t="s">
        <v>1502</v>
      </c>
      <c r="K151" s="1" t="s">
        <v>1168</v>
      </c>
      <c r="N151" s="1" t="s">
        <v>76</v>
      </c>
      <c r="Q151" s="5"/>
      <c r="S151" s="5"/>
      <c r="U151" s="1" t="s">
        <v>203</v>
      </c>
      <c r="X151" s="6" t="s">
        <v>1194</v>
      </c>
      <c r="Y151" s="3" t="s">
        <v>1195</v>
      </c>
      <c r="Z151" s="4" t="s">
        <v>1196</v>
      </c>
      <c r="AA151" s="5"/>
      <c r="AB151" s="7" t="str">
        <f>", '"&amp;A151&amp;"': {megami: '"&amp;B151&amp;"'"&amp;IF(C151&lt;&gt;"",", anotherID: '"&amp;C151&amp;"', replace: '"&amp;D151&amp;"'","")&amp;", name: '"&amp;SUBSTITUTE(E151,"'","\'")&amp;"', nameEn: '"&amp;SUBSTITUTE(H151,"'","\'")&amp;"', ruby: '"&amp;F151&amp;"', baseType: '"&amp;VLOOKUP(I151,マスタ!$A$1:$B$99,2,FALSE)&amp;"'" &amp; IF(J151 = "○", ", extra: true", "")  &amp; IF(K151 &lt;&gt; "", ", extraFrom: '" &amp; K151 &amp; "'", "")  &amp; IF(L151 &lt;&gt; "", ", exchangabaleTo: '" &amp; L151 &amp; "'", "")&amp; IF(M151 = "○", ", poison: true'", "")&amp; ", types: ['"&amp;VLOOKUP(N151,マスタ!$D$1:$E$99,2,FALSE)&amp;"'"&amp;IF(O151&lt;&gt;"",", '"&amp;VLOOKUP(O151,マスタ!$D$1:$E$99,2,FALSE)&amp;"'","")&amp;"]"&amp;IF(P151&lt;&gt;"",", range: '"&amp;P151&amp;"'","")&amp;IF(R151&lt;&gt;"",", damage: '"&amp;R151&amp;"'","")&amp;IF(T151&lt;&gt;"",", capacity: '"&amp;T151&amp;"'","")&amp;IF(U151&lt;&gt;"",", cost: '"&amp;U151&amp;"'","")&amp;", text: '"&amp;SUBSTITUTE(X151,CHAR(10),"\n")&amp;"', textEn: '"&amp;SUBSTITUTE(SUBSTITUTE(Z151,CHAR(10),"\n"),"'","\'")&amp;"'"&amp;IF(V151="○",", sealable: true","")&amp;IF(W151="○",", removable: true","")&amp;"}"</f>
        <v>, '12-raira-o-s-3-ex2': {megami: 'raira', name: '風魔纏廻', nameEn: 'Windbeast Reincarnation', ruby: 'ふうまてんかい', baseType: 'special', extra: true, extraFrom: '12-raira-o-s-3',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spans="1:28" ht="61.5">
      <c r="A152" s="1" t="s">
        <v>1507</v>
      </c>
      <c r="B152" s="1" t="s">
        <v>1098</v>
      </c>
      <c r="E152" s="1" t="s">
        <v>1197</v>
      </c>
      <c r="F152" s="1" t="s">
        <v>1198</v>
      </c>
      <c r="G152" s="3" t="s">
        <v>1199</v>
      </c>
      <c r="H152" s="4" t="s">
        <v>1200</v>
      </c>
      <c r="I152" s="1" t="s">
        <v>112</v>
      </c>
      <c r="J152" s="1" t="s">
        <v>1502</v>
      </c>
      <c r="K152" s="1" t="s">
        <v>1168</v>
      </c>
      <c r="N152" s="1" t="s">
        <v>76</v>
      </c>
      <c r="O152" s="1" t="s">
        <v>94</v>
      </c>
      <c r="Q152" s="5"/>
      <c r="S152" s="5"/>
      <c r="U152" s="1" t="s">
        <v>104</v>
      </c>
      <c r="W152" s="1" t="s">
        <v>699</v>
      </c>
      <c r="X152" s="6" t="s">
        <v>1201</v>
      </c>
      <c r="Y152" s="14" t="s">
        <v>1202</v>
      </c>
      <c r="Z152" s="31" t="s">
        <v>1203</v>
      </c>
      <c r="AA152" s="5"/>
      <c r="AB152" s="7" t="str">
        <f>", '"&amp;A152&amp;"': {megami: '"&amp;B152&amp;"'"&amp;IF(C152&lt;&gt;"",", anotherID: '"&amp;C152&amp;"', replace: '"&amp;D152&amp;"'","")&amp;", name: '"&amp;SUBSTITUTE(E152,"'","\'")&amp;"', nameEn: '"&amp;SUBSTITUTE(H152,"'","\'")&amp;"', ruby: '"&amp;F152&amp;"', baseType: '"&amp;VLOOKUP(I152,マスタ!$A$1:$B$99,2,FALSE)&amp;"'" &amp; IF(J152 = "○", ", extra: true", "")  &amp; IF(K152 &lt;&gt; "", ", extraFrom: '" &amp; K152 &amp; "'", "")  &amp; IF(L152 &lt;&gt; "", ", exchangabaleTo: '" &amp; L152 &amp; "'", "")&amp; IF(M152 = "○", ", poison: true'", "")&amp; ", types: ['"&amp;VLOOKUP(N152,マスタ!$D$1:$E$99,2,FALSE)&amp;"'"&amp;IF(O152&lt;&gt;"",", '"&amp;VLOOKUP(O152,マスタ!$D$1:$E$99,2,FALSE)&amp;"'","")&amp;"]"&amp;IF(P152&lt;&gt;"",", range: '"&amp;P152&amp;"'","")&amp;IF(R152&lt;&gt;"",", damage: '"&amp;R152&amp;"'","")&amp;IF(T152&lt;&gt;"",", capacity: '"&amp;T152&amp;"'","")&amp;IF(U152&lt;&gt;"",", cost: '"&amp;U152&amp;"'","")&amp;", text: '"&amp;SUBSTITUTE(X152,CHAR(10),"\n")&amp;"', textEn: '"&amp;SUBSTITUTE(SUBSTITUTE(Z152,CHAR(10),"\n"),"'","\'")&amp;"'"&amp;IF(V152="○",", sealable: true","")&amp;IF(W152="○",", removable: true","")&amp;"}"</f>
        <v>, '12-raira-o-s-3-ex3': {megami: 'raira', name: '風魔天狗道', nameEn: 'Windbeast Perdition', ruby: 'ふうまてんぐどう', baseType: 'special', extra: true, extraFrom: '12-raira-o-s-3',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spans="1:28" ht="13.5">
      <c r="A153" s="1" t="s">
        <v>1508</v>
      </c>
      <c r="B153" s="1" t="s">
        <v>1204</v>
      </c>
      <c r="E153" s="1" t="s">
        <v>1205</v>
      </c>
      <c r="F153" s="1" t="s">
        <v>1206</v>
      </c>
      <c r="G153" s="3" t="s">
        <v>1207</v>
      </c>
      <c r="H153" s="4" t="s">
        <v>1208</v>
      </c>
      <c r="I153" s="1" t="s">
        <v>27</v>
      </c>
      <c r="N153" s="1" t="s">
        <v>28</v>
      </c>
      <c r="P153" s="1" t="s">
        <v>1209</v>
      </c>
      <c r="Q153" s="5"/>
      <c r="R153" s="43" t="s">
        <v>47</v>
      </c>
      <c r="S153" s="5"/>
      <c r="X153" s="6" t="s">
        <v>1210</v>
      </c>
      <c r="Y153" s="32" t="s">
        <v>1211</v>
      </c>
      <c r="Z153" s="4" t="s">
        <v>1212</v>
      </c>
      <c r="AA153" s="5"/>
      <c r="AB153" s="7" t="str">
        <f>", '"&amp;A153&amp;"': {megami: '"&amp;B153&amp;"'"&amp;IF(C153&lt;&gt;"",", anotherID: '"&amp;C153&amp;"', replace: '"&amp;D153&amp;"'","")&amp;", name: '"&amp;SUBSTITUTE(E153,"'","\'")&amp;"', nameEn: '"&amp;SUBSTITUTE(H153,"'","\'")&amp;"', ruby: '"&amp;F153&amp;"', baseType: '"&amp;VLOOKUP(I153,マスタ!$A$1:$B$99,2,FALSE)&amp;"'" &amp; IF(J153 = "○", ", extra: true", "")  &amp; IF(K153 &lt;&gt; "", ", extraFrom: '" &amp; K153 &amp; "'", "")  &amp; IF(L153 &lt;&gt; "", ", exchangabaleTo: '" &amp; L153 &amp; "'", "")&amp; IF(M153 = "○", ", poison: true'", "")&amp; ", types: ['"&amp;VLOOKUP(N153,マスタ!$D$1:$E$99,2,FALSE)&amp;"'"&amp;IF(O153&lt;&gt;"",", '"&amp;VLOOKUP(O153,マスタ!$D$1:$E$99,2,FALSE)&amp;"'","")&amp;"]"&amp;IF(P153&lt;&gt;"",", range: '"&amp;P153&amp;"'","")&amp;IF(R153&lt;&gt;"",", damage: '"&amp;R153&amp;"'","")&amp;IF(T153&lt;&gt;"",", capacity: '"&amp;T153&amp;"'","")&amp;IF(U153&lt;&gt;"",", cost: '"&amp;U153&amp;"'","")&amp;", text: '"&amp;SUBSTITUTE(X153,CHAR(10),"\n")&amp;"', textEn: '"&amp;SUBSTITUTE(SUBSTITUTE(Z153,CHAR(10),"\n"),"'","\'")&amp;"'"&amp;IF(V153="○",", sealable: true","")&amp;IF(W153="○",", removable: true","")&amp;"}"</f>
        <v>, '13-utsuro-o-n-1':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spans="1:28" ht="27">
      <c r="A154" s="1" t="s">
        <v>1509</v>
      </c>
      <c r="B154" s="1" t="s">
        <v>1204</v>
      </c>
      <c r="E154" s="1" t="s">
        <v>1213</v>
      </c>
      <c r="F154" s="1" t="s">
        <v>1214</v>
      </c>
      <c r="G154" s="3" t="s">
        <v>1215</v>
      </c>
      <c r="H154" s="4" t="s">
        <v>1216</v>
      </c>
      <c r="I154" s="1" t="s">
        <v>27</v>
      </c>
      <c r="N154" s="1" t="s">
        <v>28</v>
      </c>
      <c r="P154" s="1" t="s">
        <v>1217</v>
      </c>
      <c r="Q154" s="5"/>
      <c r="R154" s="43" t="s">
        <v>571</v>
      </c>
      <c r="S154" s="5"/>
      <c r="X154" s="6" t="s">
        <v>1218</v>
      </c>
      <c r="Y154" s="14" t="s">
        <v>1219</v>
      </c>
      <c r="Z154" s="8" t="s">
        <v>1220</v>
      </c>
      <c r="AA154" s="5"/>
      <c r="AB154" s="7" t="str">
        <f>", '"&amp;A154&amp;"': {megami: '"&amp;B154&amp;"'"&amp;IF(C154&lt;&gt;"",", anotherID: '"&amp;C154&amp;"', replace: '"&amp;D154&amp;"'","")&amp;", name: '"&amp;SUBSTITUTE(E154,"'","\'")&amp;"', nameEn: '"&amp;SUBSTITUTE(H154,"'","\'")&amp;"', ruby: '"&amp;F154&amp;"', baseType: '"&amp;VLOOKUP(I154,マスタ!$A$1:$B$99,2,FALSE)&amp;"'" &amp; IF(J154 = "○", ", extra: true", "")  &amp; IF(K154 &lt;&gt; "", ", extraFrom: '" &amp; K154 &amp; "'", "")  &amp; IF(L154 &lt;&gt; "", ", exchangabaleTo: '" &amp; L154 &amp; "'", "")&amp; IF(M154 = "○", ", poison: true'", "")&amp; ", types: ['"&amp;VLOOKUP(N154,マスタ!$D$1:$E$99,2,FALSE)&amp;"'"&amp;IF(O154&lt;&gt;"",", '"&amp;VLOOKUP(O154,マスタ!$D$1:$E$99,2,FALSE)&amp;"'","")&amp;"]"&amp;IF(P154&lt;&gt;"",", range: '"&amp;P154&amp;"'","")&amp;IF(R154&lt;&gt;"",", damage: '"&amp;R154&amp;"'","")&amp;IF(T154&lt;&gt;"",", capacity: '"&amp;T154&amp;"'","")&amp;IF(U154&lt;&gt;"",", cost: '"&amp;U154&amp;"'","")&amp;", text: '"&amp;SUBSTITUTE(X154,CHAR(10),"\n")&amp;"', textEn: '"&amp;SUBSTITUTE(SUBSTITUTE(Z154,CHAR(10),"\n"),"'","\'")&amp;"'"&amp;IF(V154="○",", sealable: true","")&amp;IF(W154="○",", removable: true","")&amp;"}"</f>
        <v>, '13-utsuro-o-n-2':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spans="1:28" ht="84.75">
      <c r="A155" s="1" t="s">
        <v>1510</v>
      </c>
      <c r="B155" s="1" t="s">
        <v>1204</v>
      </c>
      <c r="E155" s="1" t="s">
        <v>1221</v>
      </c>
      <c r="F155" s="1" t="s">
        <v>1222</v>
      </c>
      <c r="G155" s="3" t="s">
        <v>1223</v>
      </c>
      <c r="H155" s="4" t="s">
        <v>1224</v>
      </c>
      <c r="I155" s="1" t="s">
        <v>27</v>
      </c>
      <c r="N155" s="1" t="s">
        <v>28</v>
      </c>
      <c r="P155" s="1" t="s">
        <v>104</v>
      </c>
      <c r="Q155" s="5"/>
      <c r="R155" s="43" t="s">
        <v>1225</v>
      </c>
      <c r="S155" s="5"/>
      <c r="X155" s="6" t="s">
        <v>1226</v>
      </c>
      <c r="Y155" s="14" t="s">
        <v>1227</v>
      </c>
      <c r="Z155" s="10" t="s">
        <v>1228</v>
      </c>
      <c r="AA155" s="5"/>
      <c r="AB155" s="7" t="str">
        <f>", '"&amp;A155&amp;"': {megami: '"&amp;B155&amp;"'"&amp;IF(C155&lt;&gt;"",", anotherID: '"&amp;C155&amp;"', replace: '"&amp;D155&amp;"'","")&amp;", name: '"&amp;SUBSTITUTE(E155,"'","\'")&amp;"', nameEn: '"&amp;SUBSTITUTE(H155,"'","\'")&amp;"', ruby: '"&amp;F155&amp;"', baseType: '"&amp;VLOOKUP(I155,マスタ!$A$1:$B$99,2,FALSE)&amp;"'" &amp; IF(J155 = "○", ", extra: true", "")  &amp; IF(K155 &lt;&gt; "", ", extraFrom: '" &amp; K155 &amp; "'", "")  &amp; IF(L155 &lt;&gt; "", ", exchangabaleTo: '" &amp; L155 &amp; "'", "")&amp; IF(M155 = "○", ", poison: true'", "")&amp; ", types: ['"&amp;VLOOKUP(N155,マスタ!$D$1:$E$99,2,FALSE)&amp;"'"&amp;IF(O155&lt;&gt;"",", '"&amp;VLOOKUP(O155,マスタ!$D$1:$E$99,2,FALSE)&amp;"'","")&amp;"]"&amp;IF(P155&lt;&gt;"",", range: '"&amp;P155&amp;"'","")&amp;IF(R155&lt;&gt;"",", damage: '"&amp;R155&amp;"'","")&amp;IF(T155&lt;&gt;"",", capacity: '"&amp;T155&amp;"'","")&amp;IF(U155&lt;&gt;"",", cost: '"&amp;U155&amp;"'","")&amp;", text: '"&amp;SUBSTITUTE(X155,CHAR(10),"\n")&amp;"', textEn: '"&amp;SUBSTITUTE(SUBSTITUTE(Z155,CHAR(10),"\n"),"'","\'")&amp;"'"&amp;IF(V155="○",", sealable: true","")&amp;IF(W155="○",", removable: true","")&amp;"}"</f>
        <v>, '13-utsuro-o-n-3':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spans="1:28" ht="61.5">
      <c r="A156" s="1" t="s">
        <v>1511</v>
      </c>
      <c r="B156" s="1" t="s">
        <v>1204</v>
      </c>
      <c r="E156" s="1" t="s">
        <v>1229</v>
      </c>
      <c r="F156" s="1" t="s">
        <v>1230</v>
      </c>
      <c r="G156" s="3" t="s">
        <v>1231</v>
      </c>
      <c r="H156" s="4" t="s">
        <v>1232</v>
      </c>
      <c r="I156" s="1" t="s">
        <v>27</v>
      </c>
      <c r="N156" s="1" t="s">
        <v>76</v>
      </c>
      <c r="Q156" s="5"/>
      <c r="S156" s="5"/>
      <c r="X156" s="6" t="s">
        <v>1233</v>
      </c>
      <c r="Y156" s="40" t="s">
        <v>1234</v>
      </c>
      <c r="Z156" s="13" t="s">
        <v>1235</v>
      </c>
      <c r="AA156" s="5"/>
      <c r="AB156" s="7" t="str">
        <f>", '"&amp;A156&amp;"': {megami: '"&amp;B156&amp;"'"&amp;IF(C156&lt;&gt;"",", anotherID: '"&amp;C156&amp;"', replace: '"&amp;D156&amp;"'","")&amp;", name: '"&amp;SUBSTITUTE(E156,"'","\'")&amp;"', nameEn: '"&amp;SUBSTITUTE(H156,"'","\'")&amp;"', ruby: '"&amp;F156&amp;"', baseType: '"&amp;VLOOKUP(I156,マスタ!$A$1:$B$99,2,FALSE)&amp;"'" &amp; IF(J156 = "○", ", extra: true", "")  &amp; IF(K156 &lt;&gt; "", ", extraFrom: '" &amp; K156 &amp; "'", "")  &amp; IF(L156 &lt;&gt; "", ", exchangabaleTo: '" &amp; L156 &amp; "'", "")&amp; IF(M156 = "○", ", poison: true'", "")&amp; ", types: ['"&amp;VLOOKUP(N156,マスタ!$D$1:$E$99,2,FALSE)&amp;"'"&amp;IF(O156&lt;&gt;"",", '"&amp;VLOOKUP(O156,マスタ!$D$1:$E$99,2,FALSE)&amp;"'","")&amp;"]"&amp;IF(P156&lt;&gt;"",", range: '"&amp;P156&amp;"'","")&amp;IF(R156&lt;&gt;"",", damage: '"&amp;R156&amp;"'","")&amp;IF(T156&lt;&gt;"",", capacity: '"&amp;T156&amp;"'","")&amp;IF(U156&lt;&gt;"",", cost: '"&amp;U156&amp;"'","")&amp;", text: '"&amp;SUBSTITUTE(X156,CHAR(10),"\n")&amp;"', textEn: '"&amp;SUBSTITUTE(SUBSTITUTE(Z156,CHAR(10),"\n"),"'","\'")&amp;"'"&amp;IF(V156="○",", sealable: true","")&amp;IF(W156="○",", removable: true","")&amp;"}"</f>
        <v>, '13-utsuro-o-n-4':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spans="1:28" ht="13.5">
      <c r="A157" s="1" t="s">
        <v>1512</v>
      </c>
      <c r="B157" s="1" t="s">
        <v>1204</v>
      </c>
      <c r="E157" s="1" t="s">
        <v>1236</v>
      </c>
      <c r="F157" s="1" t="s">
        <v>1237</v>
      </c>
      <c r="G157" s="3" t="s">
        <v>1238</v>
      </c>
      <c r="H157" s="4" t="s">
        <v>1239</v>
      </c>
      <c r="I157" s="1" t="s">
        <v>27</v>
      </c>
      <c r="N157" s="1" t="s">
        <v>76</v>
      </c>
      <c r="Q157" s="5"/>
      <c r="S157" s="5"/>
      <c r="X157" s="1" t="s">
        <v>1240</v>
      </c>
      <c r="Y157" s="40" t="s">
        <v>1241</v>
      </c>
      <c r="Z157" s="4" t="s">
        <v>1242</v>
      </c>
      <c r="AA157" s="5"/>
      <c r="AB157" s="7" t="str">
        <f>", '"&amp;A157&amp;"': {megami: '"&amp;B157&amp;"'"&amp;IF(C157&lt;&gt;"",", anotherID: '"&amp;C157&amp;"', replace: '"&amp;D157&amp;"'","")&amp;", name: '"&amp;SUBSTITUTE(E157,"'","\'")&amp;"', nameEn: '"&amp;SUBSTITUTE(H157,"'","\'")&amp;"', ruby: '"&amp;F157&amp;"', baseType: '"&amp;VLOOKUP(I157,マスタ!$A$1:$B$99,2,FALSE)&amp;"'" &amp; IF(J157 = "○", ", extra: true", "")  &amp; IF(K157 &lt;&gt; "", ", extraFrom: '" &amp; K157 &amp; "'", "")  &amp; IF(L157 &lt;&gt; "", ", exchangabaleTo: '" &amp; L157 &amp; "'", "")&amp; IF(M157 = "○", ", poison: true'", "")&amp; ", types: ['"&amp;VLOOKUP(N157,マスタ!$D$1:$E$99,2,FALSE)&amp;"'"&amp;IF(O157&lt;&gt;"",", '"&amp;VLOOKUP(O157,マスタ!$D$1:$E$99,2,FALSE)&amp;"'","")&amp;"]"&amp;IF(P157&lt;&gt;"",", range: '"&amp;P157&amp;"'","")&amp;IF(R157&lt;&gt;"",", damage: '"&amp;R157&amp;"'","")&amp;IF(T157&lt;&gt;"",", capacity: '"&amp;T157&amp;"'","")&amp;IF(U157&lt;&gt;"",", cost: '"&amp;U157&amp;"'","")&amp;", text: '"&amp;SUBSTITUTE(X157,CHAR(10),"\n")&amp;"', textEn: '"&amp;SUBSTITUTE(SUBSTITUTE(Z157,CHAR(10),"\n"),"'","\'")&amp;"'"&amp;IF(V157="○",", sealable: true","")&amp;IF(W157="○",", removable: true","")&amp;"}"</f>
        <v>, '13-utsuro-o-n-5':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spans="1:28" ht="13.5">
      <c r="A158" s="1" t="s">
        <v>1513</v>
      </c>
      <c r="B158" s="1" t="s">
        <v>1204</v>
      </c>
      <c r="E158" s="1" t="s">
        <v>1243</v>
      </c>
      <c r="F158" s="1" t="s">
        <v>1244</v>
      </c>
      <c r="G158" s="3" t="s">
        <v>1245</v>
      </c>
      <c r="H158" s="4" t="s">
        <v>1246</v>
      </c>
      <c r="I158" s="1" t="s">
        <v>27</v>
      </c>
      <c r="N158" s="1" t="s">
        <v>76</v>
      </c>
      <c r="O158" s="1" t="s">
        <v>94</v>
      </c>
      <c r="Q158" s="5"/>
      <c r="S158" s="5"/>
      <c r="X158" s="6" t="s">
        <v>1247</v>
      </c>
      <c r="Y158" s="41" t="s">
        <v>1248</v>
      </c>
      <c r="Z158" s="4" t="s">
        <v>1249</v>
      </c>
      <c r="AA158" s="5"/>
      <c r="AB158" s="7" t="str">
        <f>", '"&amp;A158&amp;"': {megami: '"&amp;B158&amp;"'"&amp;IF(C158&lt;&gt;"",", anotherID: '"&amp;C158&amp;"', replace: '"&amp;D158&amp;"'","")&amp;", name: '"&amp;SUBSTITUTE(E158,"'","\'")&amp;"', nameEn: '"&amp;SUBSTITUTE(H158,"'","\'")&amp;"', ruby: '"&amp;F158&amp;"', baseType: '"&amp;VLOOKUP(I158,マスタ!$A$1:$B$99,2,FALSE)&amp;"'" &amp; IF(J158 = "○", ", extra: true", "")  &amp; IF(K158 &lt;&gt; "", ", extraFrom: '" &amp; K158 &amp; "'", "")  &amp; IF(L158 &lt;&gt; "", ", exchangabaleTo: '" &amp; L158 &amp; "'", "")&amp; IF(M158 = "○", ", poison: true'", "")&amp; ", types: ['"&amp;VLOOKUP(N158,マスタ!$D$1:$E$99,2,FALSE)&amp;"'"&amp;IF(O158&lt;&gt;"",", '"&amp;VLOOKUP(O158,マスタ!$D$1:$E$99,2,FALSE)&amp;"'","")&amp;"]"&amp;IF(P158&lt;&gt;"",", range: '"&amp;P158&amp;"'","")&amp;IF(R158&lt;&gt;"",", damage: '"&amp;R158&amp;"'","")&amp;IF(T158&lt;&gt;"",", capacity: '"&amp;T158&amp;"'","")&amp;IF(U158&lt;&gt;"",", cost: '"&amp;U158&amp;"'","")&amp;", text: '"&amp;SUBSTITUTE(X158,CHAR(10),"\n")&amp;"', textEn: '"&amp;SUBSTITUTE(SUBSTITUTE(Z158,CHAR(10),"\n"),"'","\'")&amp;"'"&amp;IF(V158="○",", sealable: true","")&amp;IF(W158="○",", removable: true","")&amp;"}"</f>
        <v>, '13-utsuro-o-n-6': {megami: 'utsuro', name: '影の壁', nameEn: 'Shadow Wall', ruby: 'かげのかべ', baseType: 'normal', types: ['action', 'reaction'], text: '対応した《攻撃》は+0/-1となる。', textEn: 'The attack this card was played as a Reaction to gets +0/-1.'}</v>
      </c>
    </row>
    <row r="159" spans="1:28" ht="73.5">
      <c r="A159" s="1" t="s">
        <v>1514</v>
      </c>
      <c r="B159" s="1" t="s">
        <v>1204</v>
      </c>
      <c r="E159" s="1" t="s">
        <v>1250</v>
      </c>
      <c r="F159" s="1" t="s">
        <v>1251</v>
      </c>
      <c r="G159" s="3" t="s">
        <v>1252</v>
      </c>
      <c r="H159" s="4" t="s">
        <v>1253</v>
      </c>
      <c r="I159" s="1" t="s">
        <v>27</v>
      </c>
      <c r="N159" s="1" t="s">
        <v>85</v>
      </c>
      <c r="O159" s="1" t="s">
        <v>65</v>
      </c>
      <c r="Q159" s="5"/>
      <c r="S159" s="5"/>
      <c r="T159" s="1" t="s">
        <v>36</v>
      </c>
      <c r="X159" s="6" t="s">
        <v>1254</v>
      </c>
      <c r="Y159" s="15" t="s">
        <v>1255</v>
      </c>
      <c r="Z159" s="31" t="s">
        <v>1256</v>
      </c>
      <c r="AA159" s="5"/>
      <c r="AB159" s="7" t="str">
        <f>", '"&amp;A159&amp;"': {megami: '"&amp;B159&amp;"'"&amp;IF(C159&lt;&gt;"",", anotherID: '"&amp;C159&amp;"', replace: '"&amp;D159&amp;"'","")&amp;", name: '"&amp;SUBSTITUTE(E159,"'","\'")&amp;"', nameEn: '"&amp;SUBSTITUTE(H159,"'","\'")&amp;"', ruby: '"&amp;F159&amp;"', baseType: '"&amp;VLOOKUP(I159,マスタ!$A$1:$B$99,2,FALSE)&amp;"'" &amp; IF(J159 = "○", ", extra: true", "")  &amp; IF(K159 &lt;&gt; "", ", extraFrom: '" &amp; K159 &amp; "'", "")  &amp; IF(L159 &lt;&gt; "", ", exchangabaleTo: '" &amp; L159 &amp; "'", "")&amp; IF(M159 = "○", ", poison: true'", "")&amp; ", types: ['"&amp;VLOOKUP(N159,マスタ!$D$1:$E$99,2,FALSE)&amp;"'"&amp;IF(O159&lt;&gt;"",", '"&amp;VLOOKUP(O159,マスタ!$D$1:$E$99,2,FALSE)&amp;"'","")&amp;"]"&amp;IF(P159&lt;&gt;"",", range: '"&amp;P159&amp;"'","")&amp;IF(R159&lt;&gt;"",", damage: '"&amp;R159&amp;"'","")&amp;IF(T159&lt;&gt;"",", capacity: '"&amp;T159&amp;"'","")&amp;IF(U159&lt;&gt;"",", cost: '"&amp;U159&amp;"'","")&amp;", text: '"&amp;SUBSTITUTE(X159,CHAR(10),"\n")&amp;"', textEn: '"&amp;SUBSTITUTE(SUBSTITUTE(Z159,CHAR(10),"\n"),"'","\'")&amp;"'"&amp;IF(V159="○",", sealable: true","")&amp;IF(W159="○",", removable: true","")&amp;"}"</f>
        <v>, '13-utsuro-o-n-7':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spans="1:28" ht="72.75">
      <c r="A160" s="1" t="s">
        <v>1515</v>
      </c>
      <c r="B160" s="1" t="s">
        <v>1204</v>
      </c>
      <c r="E160" s="1" t="s">
        <v>1257</v>
      </c>
      <c r="F160" s="1" t="s">
        <v>1258</v>
      </c>
      <c r="G160" s="3" t="s">
        <v>1259</v>
      </c>
      <c r="H160" s="4" t="s">
        <v>1260</v>
      </c>
      <c r="I160" s="1" t="s">
        <v>112</v>
      </c>
      <c r="N160" s="1" t="s">
        <v>76</v>
      </c>
      <c r="Q160" s="5"/>
      <c r="S160" s="5"/>
      <c r="U160" s="1" t="s">
        <v>1261</v>
      </c>
      <c r="W160" s="1" t="s">
        <v>699</v>
      </c>
      <c r="X160" s="6" t="s">
        <v>1262</v>
      </c>
      <c r="Y160" s="3" t="s">
        <v>1263</v>
      </c>
      <c r="Z160" s="10" t="s">
        <v>1264</v>
      </c>
      <c r="AA160" s="5"/>
      <c r="AB160" s="7" t="str">
        <f>", '"&amp;A160&amp;"': {megami: '"&amp;B160&amp;"'"&amp;IF(C160&lt;&gt;"",", anotherID: '"&amp;C160&amp;"', replace: '"&amp;D160&amp;"'","")&amp;", name: '"&amp;SUBSTITUTE(E160,"'","\'")&amp;"', nameEn: '"&amp;SUBSTITUTE(H160,"'","\'")&amp;"', ruby: '"&amp;F160&amp;"', baseType: '"&amp;VLOOKUP(I160,マスタ!$A$1:$B$99,2,FALSE)&amp;"'" &amp; IF(J160 = "○", ", extra: true", "")  &amp; IF(K160 &lt;&gt; "", ", extraFrom: '" &amp; K160 &amp; "'", "")  &amp; IF(L160 &lt;&gt; "", ", exchangabaleTo: '" &amp; L160 &amp; "'", "")&amp; IF(M160 = "○", ", poison: true'", "")&amp; ", types: ['"&amp;VLOOKUP(N160,マスタ!$D$1:$E$99,2,FALSE)&amp;"'"&amp;IF(O160&lt;&gt;"",", '"&amp;VLOOKUP(O160,マスタ!$D$1:$E$99,2,FALSE)&amp;"'","")&amp;"]"&amp;IF(P160&lt;&gt;"",", range: '"&amp;P160&amp;"'","")&amp;IF(R160&lt;&gt;"",", damage: '"&amp;R160&amp;"'","")&amp;IF(T160&lt;&gt;"",", capacity: '"&amp;T160&amp;"'","")&amp;IF(U160&lt;&gt;"",", cost: '"&amp;U160&amp;"'","")&amp;", text: '"&amp;SUBSTITUTE(X160,CHAR(10),"\n")&amp;"', textEn: '"&amp;SUBSTITUTE(SUBSTITUTE(Z160,CHAR(10),"\n"),"'","\'")&amp;"'"&amp;IF(V160="○",", sealable: true","")&amp;IF(W160="○",", removable: true","")&amp;"}"</f>
        <v>, '13-utsuro-o-s-1':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spans="1:29" ht="73.5">
      <c r="A161" s="1" t="s">
        <v>1516</v>
      </c>
      <c r="B161" s="1" t="s">
        <v>1204</v>
      </c>
      <c r="E161" s="1" t="s">
        <v>1265</v>
      </c>
      <c r="F161" s="1" t="s">
        <v>1266</v>
      </c>
      <c r="G161" s="3" t="s">
        <v>1267</v>
      </c>
      <c r="H161" s="4" t="s">
        <v>1268</v>
      </c>
      <c r="I161" s="1" t="s">
        <v>112</v>
      </c>
      <c r="N161" s="1" t="s">
        <v>85</v>
      </c>
      <c r="O161" s="1" t="s">
        <v>94</v>
      </c>
      <c r="Q161" s="5"/>
      <c r="S161" s="5"/>
      <c r="T161" s="1" t="s">
        <v>46</v>
      </c>
      <c r="U161" s="1" t="s">
        <v>46</v>
      </c>
      <c r="X161" s="6" t="s">
        <v>1269</v>
      </c>
      <c r="Y161" s="14" t="s">
        <v>1270</v>
      </c>
      <c r="Z161" s="31" t="s">
        <v>1271</v>
      </c>
      <c r="AA161" s="5"/>
      <c r="AB161" s="7" t="str">
        <f>", '"&amp;A161&amp;"': {megami: '"&amp;B161&amp;"'"&amp;IF(C161&lt;&gt;"",", anotherID: '"&amp;C161&amp;"', replace: '"&amp;D161&amp;"'","")&amp;", name: '"&amp;SUBSTITUTE(E161,"'","\'")&amp;"', nameEn: '"&amp;SUBSTITUTE(H161,"'","\'")&amp;"', ruby: '"&amp;F161&amp;"', baseType: '"&amp;VLOOKUP(I161,マスタ!$A$1:$B$99,2,FALSE)&amp;"'" &amp; IF(J161 = "○", ", extra: true", "")  &amp; IF(K161 &lt;&gt; "", ", extraFrom: '" &amp; K161 &amp; "'", "")  &amp; IF(L161 &lt;&gt; "", ", exchangabaleTo: '" &amp; L161 &amp; "'", "")&amp; IF(M161 = "○", ", poison: true'", "")&amp; ", types: ['"&amp;VLOOKUP(N161,マスタ!$D$1:$E$99,2,FALSE)&amp;"'"&amp;IF(O161&lt;&gt;"",", '"&amp;VLOOKUP(O161,マスタ!$D$1:$E$99,2,FALSE)&amp;"'","")&amp;"]"&amp;IF(P161&lt;&gt;"",", range: '"&amp;P161&amp;"'","")&amp;IF(R161&lt;&gt;"",", damage: '"&amp;R161&amp;"'","")&amp;IF(T161&lt;&gt;"",", capacity: '"&amp;T161&amp;"'","")&amp;IF(U161&lt;&gt;"",", cost: '"&amp;U161&amp;"'","")&amp;", text: '"&amp;SUBSTITUTE(X161,CHAR(10),"\n")&amp;"', textEn: '"&amp;SUBSTITUTE(SUBSTITUTE(Z161,CHAR(10),"\n"),"'","\'")&amp;"'"&amp;IF(V161="○",", sealable: true","")&amp;IF(W161="○",", removable: true","")&amp;"}"</f>
        <v>, '13-utsuro-o-s-2':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spans="1:29" ht="84.75">
      <c r="A162" s="1" t="s">
        <v>1517</v>
      </c>
      <c r="B162" s="1" t="s">
        <v>1204</v>
      </c>
      <c r="E162" s="1" t="s">
        <v>1272</v>
      </c>
      <c r="F162" s="1" t="s">
        <v>1273</v>
      </c>
      <c r="G162" s="3" t="s">
        <v>1274</v>
      </c>
      <c r="H162" s="4" t="s">
        <v>1275</v>
      </c>
      <c r="I162" s="1" t="s">
        <v>112</v>
      </c>
      <c r="N162" s="1" t="s">
        <v>85</v>
      </c>
      <c r="Q162" s="5"/>
      <c r="S162" s="5"/>
      <c r="T162" s="1" t="s">
        <v>46</v>
      </c>
      <c r="U162" s="1" t="s">
        <v>36</v>
      </c>
      <c r="X162" s="6" t="s">
        <v>1276</v>
      </c>
      <c r="Y162" s="15" t="s">
        <v>1277</v>
      </c>
      <c r="Z162" s="10" t="s">
        <v>1278</v>
      </c>
      <c r="AA162" s="5"/>
      <c r="AB162" s="7" t="str">
        <f>", '"&amp;A162&amp;"': {megami: '"&amp;B162&amp;"'"&amp;IF(C162&lt;&gt;"",", anotherID: '"&amp;C162&amp;"', replace: '"&amp;D162&amp;"'","")&amp;", name: '"&amp;SUBSTITUTE(E162,"'","\'")&amp;"', nameEn: '"&amp;SUBSTITUTE(H162,"'","\'")&amp;"', ruby: '"&amp;F162&amp;"', baseType: '"&amp;VLOOKUP(I162,マスタ!$A$1:$B$99,2,FALSE)&amp;"'" &amp; IF(J162 = "○", ", extra: true", "")  &amp; IF(K162 &lt;&gt; "", ", extraFrom: '" &amp; K162 &amp; "'", "")  &amp; IF(L162 &lt;&gt; "", ", exchangabaleTo: '" &amp; L162 &amp; "'", "")&amp; IF(M162 = "○", ", poison: true'", "")&amp; ", types: ['"&amp;VLOOKUP(N162,マスタ!$D$1:$E$99,2,FALSE)&amp;"'"&amp;IF(O162&lt;&gt;"",", '"&amp;VLOOKUP(O162,マスタ!$D$1:$E$99,2,FALSE)&amp;"'","")&amp;"]"&amp;IF(P162&lt;&gt;"",", range: '"&amp;P162&amp;"'","")&amp;IF(R162&lt;&gt;"",", damage: '"&amp;R162&amp;"'","")&amp;IF(T162&lt;&gt;"",", capacity: '"&amp;T162&amp;"'","")&amp;IF(U162&lt;&gt;"",", cost: '"&amp;U162&amp;"'","")&amp;", text: '"&amp;SUBSTITUTE(X162,CHAR(10),"\n")&amp;"', textEn: '"&amp;SUBSTITUTE(SUBSTITUTE(Z162,CHAR(10),"\n"),"'","\'")&amp;"'"&amp;IF(V162="○",", sealable: true","")&amp;IF(W162="○",", removable: true","")&amp;"}"</f>
        <v>, '13-utsuro-o-s-3':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spans="1:29" ht="48.75">
      <c r="A163" s="1" t="s">
        <v>1279</v>
      </c>
      <c r="B163" s="1" t="s">
        <v>1204</v>
      </c>
      <c r="E163" s="1" t="s">
        <v>1280</v>
      </c>
      <c r="F163" s="1" t="s">
        <v>1281</v>
      </c>
      <c r="G163" s="3" t="s">
        <v>1280</v>
      </c>
      <c r="H163" s="4" t="s">
        <v>1282</v>
      </c>
      <c r="I163" s="1" t="s">
        <v>112</v>
      </c>
      <c r="N163" s="1" t="s">
        <v>76</v>
      </c>
      <c r="Q163" s="5"/>
      <c r="S163" s="5"/>
      <c r="U163" s="1" t="s">
        <v>131</v>
      </c>
      <c r="X163" s="6" t="s">
        <v>1283</v>
      </c>
      <c r="Y163" s="14" t="s">
        <v>1284</v>
      </c>
      <c r="Z163" s="10" t="s">
        <v>1285</v>
      </c>
      <c r="AA163" s="5"/>
      <c r="AB163" s="7" t="str">
        <f>", '"&amp;A163&amp;"': {megami: '"&amp;B163&amp;"'"&amp;IF(C163&lt;&gt;"",", anotherID: '"&amp;C163&amp;"', replace: '"&amp;D163&amp;"'","")&amp;", name: '"&amp;SUBSTITUTE(E163,"'","\'")&amp;"', nameEn: '"&amp;SUBSTITUTE(H163,"'","\'")&amp;"', ruby: '"&amp;F163&amp;"', baseType: '"&amp;VLOOKUP(I163,マスタ!$A$1:$B$99,2,FALSE)&amp;"'" &amp; IF(J163 = "○", ", extra: true", "")  &amp; IF(K163 &lt;&gt; "", ", extraFrom: '" &amp; K163 &amp; "'", "")  &amp; IF(L163 &lt;&gt; "", ", exchangabaleTo: '" &amp; L163 &amp; "'", "")&amp; IF(M163 = "○", ", poison: true'", "")&amp; ", types: ['"&amp;VLOOKUP(N163,マスタ!$D$1:$E$99,2,FALSE)&amp;"'"&amp;IF(O163&lt;&gt;"",", '"&amp;VLOOKUP(O163,マスタ!$D$1:$E$99,2,FALSE)&amp;"'","")&amp;"]"&amp;IF(P163&lt;&gt;"",", range: '"&amp;P163&amp;"'","")&amp;IF(R163&lt;&gt;"",", damage: '"&amp;R163&amp;"'","")&amp;IF(T163&lt;&gt;"",", capacity: '"&amp;T163&amp;"'","")&amp;IF(U163&lt;&gt;"",", cost: '"&amp;U163&amp;"'","")&amp;", text: '"&amp;SUBSTITUTE(X163,CHAR(10),"\n")&amp;"', textEn: '"&amp;SUBSTITUTE(SUBSTITUTE(Z163,CHAR(10),"\n"),"'","\'")&amp;"'"&amp;IF(V163="○",", sealable: true","")&amp;IF(W163="○",",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1:29">
      <c r="AC165" s="2" t="s">
        <v>1286</v>
      </c>
    </row>
    <row r="166" spans="1:29">
      <c r="AC166" s="2" t="s">
        <v>1286</v>
      </c>
    </row>
    <row r="167" spans="1:29">
      <c r="AC167" s="2" t="s">
        <v>1286</v>
      </c>
    </row>
    <row r="168" spans="1:29">
      <c r="AC168" s="2" t="s">
        <v>1286</v>
      </c>
    </row>
    <row r="171" spans="1:29">
      <c r="E171" s="43"/>
      <c r="H171" s="43"/>
    </row>
    <row r="172" spans="1:29">
      <c r="E172" s="43"/>
      <c r="H172" s="43"/>
    </row>
    <row r="173" spans="1:29">
      <c r="E173" s="43"/>
      <c r="H173" s="43"/>
    </row>
    <row r="174" spans="1:29">
      <c r="E174" s="43"/>
      <c r="H174" s="43"/>
    </row>
    <row r="175" spans="1:29">
      <c r="E175" s="43"/>
      <c r="H175" s="43"/>
    </row>
    <row r="176" spans="1:29">
      <c r="E176" s="43"/>
      <c r="H176" s="43"/>
    </row>
    <row r="177" spans="5:8">
      <c r="E177" s="43"/>
      <c r="H177" s="43"/>
    </row>
    <row r="178" spans="5:8">
      <c r="E178" s="43"/>
      <c r="H178" s="43"/>
    </row>
    <row r="179" spans="5:8">
      <c r="E179" s="43"/>
      <c r="H179" s="43"/>
    </row>
    <row r="180" spans="5:8">
      <c r="E180" s="43"/>
      <c r="H180" s="43"/>
    </row>
  </sheetData>
  <phoneticPr fontId="26"/>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tabSelected="1" workbookViewId="0">
      <pane xSplit="1" ySplit="1" topLeftCell="Q2" activePane="bottomRight" state="frozen"/>
      <selection pane="topRight"/>
      <selection pane="bottomLeft"/>
      <selection pane="bottomRight" activeCell="X13" sqref="X13"/>
    </sheetView>
  </sheetViews>
  <sheetFormatPr defaultColWidth="9" defaultRowHeight="12"/>
  <cols>
    <col min="1" max="1" width="19.125" style="1" bestFit="1" customWidth="1"/>
    <col min="2" max="3" width="9" style="1"/>
    <col min="4" max="4" width="14.625" style="1" customWidth="1"/>
    <col min="5" max="5" width="18.375" style="1" customWidth="1"/>
    <col min="6" max="7" width="21.5" style="1" customWidth="1"/>
    <col min="8" max="8" width="18.375" style="1" customWidth="1"/>
    <col min="9" max="9" width="9" style="1"/>
    <col min="10" max="10" width="6.375" style="1" bestFit="1" customWidth="1"/>
    <col min="11" max="11" width="18.5" style="1" bestFit="1" customWidth="1"/>
    <col min="12" max="12" width="18.625" style="1" bestFit="1" customWidth="1"/>
    <col min="13" max="13" width="5.125" style="1" customWidth="1"/>
    <col min="14" max="15" width="9" style="1"/>
    <col min="16" max="19" width="12.75" style="1" customWidth="1"/>
    <col min="20" max="23" width="9" style="1"/>
    <col min="24" max="24" width="75" style="1" customWidth="1"/>
    <col min="25" max="25" width="59.375" style="1" customWidth="1"/>
    <col min="26" max="26" width="56" style="1" customWidth="1"/>
    <col min="27" max="27" width="12.75" style="1" customWidth="1"/>
    <col min="28" max="28" width="255.625" style="2" customWidth="1"/>
    <col min="29" max="16384" width="9" style="2"/>
  </cols>
  <sheetData>
    <row r="1" spans="1:28" ht="11.25" customHeight="1">
      <c r="A1" s="1" t="s">
        <v>0</v>
      </c>
      <c r="B1" s="1" t="s">
        <v>1</v>
      </c>
      <c r="C1" s="1" t="s">
        <v>2</v>
      </c>
      <c r="D1" s="1" t="s">
        <v>3</v>
      </c>
      <c r="E1" s="1" t="s">
        <v>4</v>
      </c>
      <c r="F1" s="1" t="s">
        <v>5</v>
      </c>
      <c r="G1" s="1" t="s">
        <v>6</v>
      </c>
      <c r="H1" s="1" t="s">
        <v>7</v>
      </c>
      <c r="I1" s="1" t="s">
        <v>8</v>
      </c>
      <c r="J1" s="1" t="s">
        <v>1501</v>
      </c>
      <c r="K1" s="1" t="s">
        <v>1423</v>
      </c>
      <c r="L1" s="1" t="s">
        <v>1498</v>
      </c>
      <c r="M1" s="1" t="s">
        <v>1503</v>
      </c>
      <c r="N1" s="1" t="s">
        <v>9</v>
      </c>
      <c r="O1" s="1" t="s">
        <v>10</v>
      </c>
      <c r="P1" s="1" t="s">
        <v>11</v>
      </c>
      <c r="Q1" s="5" t="s">
        <v>12</v>
      </c>
      <c r="R1" s="1" t="s">
        <v>13</v>
      </c>
      <c r="S1" s="5" t="s">
        <v>12</v>
      </c>
      <c r="T1" s="1" t="s">
        <v>14</v>
      </c>
      <c r="U1" s="1" t="s">
        <v>15</v>
      </c>
      <c r="V1" s="1" t="s">
        <v>16</v>
      </c>
      <c r="W1" s="1" t="s">
        <v>17</v>
      </c>
      <c r="X1" s="1" t="s">
        <v>18</v>
      </c>
      <c r="Y1" s="1" t="s">
        <v>19</v>
      </c>
      <c r="Z1" s="1" t="s">
        <v>20</v>
      </c>
      <c r="AA1" s="1" t="s">
        <v>12</v>
      </c>
    </row>
    <row r="2" spans="1:28">
      <c r="A2" s="1" t="s">
        <v>166</v>
      </c>
      <c r="B2" s="1" t="s">
        <v>153</v>
      </c>
      <c r="E2" s="45" t="s">
        <v>1296</v>
      </c>
      <c r="F2" s="45" t="s">
        <v>1297</v>
      </c>
      <c r="I2" s="1" t="s">
        <v>27</v>
      </c>
      <c r="N2" s="1" t="s">
        <v>28</v>
      </c>
      <c r="O2" s="1" t="s">
        <v>94</v>
      </c>
      <c r="P2" s="45" t="s">
        <v>1298</v>
      </c>
      <c r="Q2" s="5"/>
      <c r="R2" s="45" t="s">
        <v>1299</v>
      </c>
      <c r="S2" s="5"/>
      <c r="X2" s="46" t="s">
        <v>1303</v>
      </c>
      <c r="Y2" s="46"/>
      <c r="Z2" s="46"/>
      <c r="AA2" s="5"/>
      <c r="AB2" s="7" t="str">
        <f>", '"&amp;A2&amp;"': {megami: '"&amp;B2&amp;"'"&amp;IF(C2&lt;&gt;"",", anotherID: '"&amp;C2&amp;"', replace: '"&amp;D2&amp;"'","")&amp;", name: '"&amp;SUBSTITUTE(E2,"'","\'")&amp;"', nameEn: '"&amp;SUBSTITUTE(H2,"'","\'")&amp;"', ruby: '"&amp;F2&amp;"', baseType: '"&amp;VLOOKUP(I2,マスタ!$A$1:$B$99,2,FALSE)&amp;"'" &amp; IF(J2 = "○", ", extra: true", "")  &amp; IF(K2 &lt;&gt; "", ", extraFrom: '" &amp; K2 &amp; "'", "")  &amp; IF(L2 &lt;&gt; "", ", exchangabaleTo: '" &amp; L2 &amp; "'", "")&amp; IF(M2 = "○", ", poison: true'", "")&amp; ", types: ['"&amp;VLOOKUP(N2,マスタ!$D$1:$E$99,2,FALSE)&amp;"'"&amp;IF(O2&lt;&gt;"",", '"&amp;VLOOKUP(O2,マスタ!$D$1:$E$99,2,FALSE)&amp;"'","")&amp;"]"&amp;IF(P2&lt;&gt;"",", range: '"&amp;P2&amp;"'","")&amp;IF(R2&lt;&gt;"",", damage: '"&amp;R2&amp;"'","")&amp;IF(T2&lt;&gt;"",", capacity: '"&amp;T2&amp;"'","")&amp;IF(U2&lt;&gt;"",", cost: '"&amp;U2&amp;"'","")&amp;", text: '"&amp;SUBSTITUTE(X2,CHAR(10),"\n")&amp;"', textEn: '"&amp;SUBSTITUTE(SUBSTITUTE(Z2,CHAR(10),"\n"),"'","\'")&amp;"'"&amp;IF(V2="○",", sealable: true","")&amp;IF(W2="○",", removable: true","")&amp;"}"</f>
        <v>, '02-saine-o-n-3': {megami: 'saine', name: '石突き', nameEn: '', ruby: 'いしづき', baseType: 'normal', types: ['attack', 'reaction'], range: '2-3', damage: '2/1', text: '【攻撃後】八相-あなたのオーラが0ならば、ダスト→間合：1', textEn: ''}</v>
      </c>
    </row>
    <row r="3" spans="1:28" ht="24">
      <c r="A3" s="1" t="s">
        <v>198</v>
      </c>
      <c r="B3" s="45" t="s">
        <v>1304</v>
      </c>
      <c r="E3" s="1" t="s">
        <v>199</v>
      </c>
      <c r="F3" s="1" t="s">
        <v>200</v>
      </c>
      <c r="G3" s="1" t="s">
        <v>201</v>
      </c>
      <c r="H3" s="1" t="s">
        <v>202</v>
      </c>
      <c r="I3" s="1" t="s">
        <v>27</v>
      </c>
      <c r="N3" s="1" t="s">
        <v>85</v>
      </c>
      <c r="O3" s="1" t="s">
        <v>94</v>
      </c>
      <c r="Q3" s="5"/>
      <c r="S3" s="5"/>
      <c r="T3" s="1" t="s">
        <v>203</v>
      </c>
      <c r="X3" s="46" t="s">
        <v>1306</v>
      </c>
      <c r="Y3" s="46"/>
      <c r="Z3" s="46"/>
      <c r="AA3" s="5"/>
      <c r="AB3" s="7" t="str">
        <f>", '"&amp;A3&amp;"': {megami: '"&amp;B3&amp;"'"&amp;IF(C3&lt;&gt;"",", anotherID: '"&amp;C3&amp;"', replace: '"&amp;D3&amp;"'","")&amp;", name: '"&amp;SUBSTITUTE(E3,"'","\'")&amp;"', nameEn: '"&amp;SUBSTITUTE(H3,"'","\'")&amp;"', ruby: '"&amp;F3&amp;"', baseType: '"&amp;VLOOKUP(I3,マスタ!$A$1:$B$99,2,FALSE)&amp;"'" &amp; IF(J3 = "○", ", extra: true", "")  &amp; IF(K3 &lt;&gt; "", ", extraFrom: '" &amp; K3 &amp; "'", "")  &amp; IF(L3 &lt;&gt; "", ", exchangabaleTo: '" &amp; L3 &amp; "'", "")&amp; IF(M3 = "○", ", poison: true'", "")&amp; ", types: ['"&amp;VLOOKUP(N3,マスタ!$D$1:$E$99,2,FALSE)&amp;"'"&amp;IF(O3&lt;&gt;"",", '"&amp;VLOOKUP(O3,マスタ!$D$1:$E$99,2,FALSE)&amp;"'","")&amp;"]"&amp;IF(P3&lt;&gt;"",", range: '"&amp;P3&amp;"'","")&amp;IF(R3&lt;&gt;"",", damage: '"&amp;R3&amp;"'","")&amp;IF(T3&lt;&gt;"",", capacity: '"&amp;T3&amp;"'","")&amp;IF(U3&lt;&gt;"",", cost: '"&amp;U3&amp;"'","")&amp;", text: '"&amp;SUBSTITUTE(X3,CHAR(10),"\n")&amp;"', textEn: '"&amp;SUBSTITUTE(SUBSTITUTE(Z3,CHAR(10),"\n"),"'","\'")&amp;"'"&amp;IF(V3="○",", sealable: true","")&amp;IF(W3="○",", removable: true","")&amp;"}"</f>
        <v>, '02-saine-o-n-6': {megami: 'saine', name: '衝音晶', nameEn: 'Wavering Crystal', ruby: 'しょうおんしょう', baseType: 'normal', types: ['enhance', 'reaction'], capacity: '1', text: '【展開時】対応した《攻撃》は-1/+0となる。\n【破棄時】攻撃『適正距離0-10、1/-、対応不可』を行い、ダスト→間合：1', textEn: ''}</v>
      </c>
    </row>
    <row r="4" spans="1:28">
      <c r="A4" s="50" t="s">
        <v>1337</v>
      </c>
      <c r="B4" s="50" t="s">
        <v>1338</v>
      </c>
      <c r="C4" s="50"/>
      <c r="D4" s="50"/>
      <c r="E4" s="50"/>
      <c r="F4" s="50"/>
      <c r="G4" s="50"/>
      <c r="H4" s="50"/>
      <c r="I4" s="50"/>
      <c r="J4" s="50"/>
      <c r="K4" s="50"/>
      <c r="L4" s="50"/>
      <c r="M4" s="50"/>
      <c r="N4" s="50"/>
      <c r="O4" s="50"/>
      <c r="P4" s="50"/>
      <c r="Q4" s="51"/>
      <c r="R4" s="50"/>
      <c r="S4" s="51"/>
      <c r="T4" s="50"/>
      <c r="U4" s="50"/>
      <c r="V4" s="50"/>
      <c r="W4" s="50"/>
      <c r="X4" s="52"/>
      <c r="Y4" s="52"/>
      <c r="Z4" s="52"/>
      <c r="AA4" s="51"/>
      <c r="AB4" s="33" t="str">
        <f>", '"&amp;A4&amp;"': null"</f>
        <v>, '04-tokoyo-A1-n-7': null</v>
      </c>
    </row>
    <row r="5" spans="1:28" ht="24">
      <c r="A5" s="1" t="s">
        <v>1335</v>
      </c>
      <c r="B5" s="1" t="s">
        <v>369</v>
      </c>
      <c r="C5" s="1" t="s">
        <v>32</v>
      </c>
      <c r="D5" s="1" t="s">
        <v>1336</v>
      </c>
      <c r="E5" s="1" t="s">
        <v>434</v>
      </c>
      <c r="F5" s="1" t="s">
        <v>178</v>
      </c>
      <c r="G5" s="1" t="s">
        <v>435</v>
      </c>
      <c r="H5" s="1" t="s">
        <v>436</v>
      </c>
      <c r="I5" s="1" t="s">
        <v>27</v>
      </c>
      <c r="N5" s="1" t="s">
        <v>85</v>
      </c>
      <c r="Q5" s="5"/>
      <c r="S5" s="5"/>
      <c r="T5" s="1" t="s">
        <v>36</v>
      </c>
      <c r="X5" s="46" t="s">
        <v>1307</v>
      </c>
      <c r="Y5" s="46"/>
      <c r="Z5" s="46"/>
      <c r="AA5" s="5"/>
      <c r="AB5" s="7" t="str">
        <f>", '"&amp;A5&amp;"': {megami: '"&amp;B5&amp;"'"&amp;IF(C5&lt;&gt;"",", anotherID: '"&amp;C5&amp;"', replace: '"&amp;D5&amp;"'","")&amp;", name: '"&amp;SUBSTITUTE(E5,"'","\'")&amp;"', nameEn: '"&amp;SUBSTITUTE(H5,"'","\'")&amp;"', ruby: '"&amp;F5&amp;"', baseType: '"&amp;VLOOKUP(I5,マスタ!$A$1:$B$99,2,FALSE)&amp;"'" &amp; IF(J5 = "○", ", extra: true", "")  &amp; IF(K5 &lt;&gt; "", ", extraFrom: '" &amp; K5 &amp; "'", "")  &amp; IF(L5 &lt;&gt; "", ", exchangabaleTo: '" &amp; L5 &amp; "'", "")&amp; IF(M5 = "○", ", poison: true'", "")&amp; ", types: ['"&amp;VLOOKUP(N5,マスタ!$D$1:$E$99,2,FALSE)&amp;"'"&amp;IF(O5&lt;&gt;"",", '"&amp;VLOOKUP(O5,マスタ!$D$1:$E$99,2,FALSE)&amp;"'","")&amp;"]"&amp;IF(P5&lt;&gt;"",", range: '"&amp;P5&amp;"'","")&amp;IF(R5&lt;&gt;"",", damage: '"&amp;R5&amp;"'","")&amp;IF(T5&lt;&gt;"",", capacity: '"&amp;T5&amp;"'","")&amp;IF(U5&lt;&gt;"",", cost: '"&amp;U5&amp;"'","")&amp;", text: '"&amp;SUBSTITUTE(X5,CHAR(10),"\n")&amp;"', textEn: '"&amp;SUBSTITUTE(SUBSTITUTE(Z5,CHAR(10),"\n"),"'","\'")&amp;"'"&amp;IF(V5="○",", sealable: true","")&amp;IF(W5="○",", removable: true","")&amp;"}"</f>
        <v>, '04-tokoyo-A1-n-5': {megami: 'tokoyo', anotherID: 'A1', replace: '04-tokoyo-o-n-5', name: '陽の音', nameEn: 'Sound of Sun', ruby: 'ひのね', baseType: 'normal', types: ['enhance'], capacity: '2', text: '【展開中】あなたが《対応》カードを使用した時、その解決後にダスト→自オーラ：1 \n【展開中】相手のターンにこのカードの上の桜花結晶は移動しない。', textEn: ''}</v>
      </c>
    </row>
    <row r="6" spans="1:28" ht="60">
      <c r="A6" s="1" t="s">
        <v>456</v>
      </c>
      <c r="B6" s="1" t="s">
        <v>369</v>
      </c>
      <c r="C6" s="1" t="s">
        <v>32</v>
      </c>
      <c r="D6" s="1" t="s">
        <v>448</v>
      </c>
      <c r="E6" s="1" t="s">
        <v>457</v>
      </c>
      <c r="F6" s="1" t="s">
        <v>458</v>
      </c>
      <c r="G6" s="1" t="s">
        <v>459</v>
      </c>
      <c r="H6" s="4" t="s">
        <v>460</v>
      </c>
      <c r="I6" s="1" t="s">
        <v>112</v>
      </c>
      <c r="N6" s="1" t="s">
        <v>76</v>
      </c>
      <c r="Q6" s="5"/>
      <c r="S6" s="5"/>
      <c r="U6" s="1" t="s">
        <v>203</v>
      </c>
      <c r="X6" s="46" t="s">
        <v>1310</v>
      </c>
      <c r="Y6" s="46"/>
      <c r="Z6" s="46"/>
      <c r="AA6" s="5"/>
      <c r="AB6" s="7" t="str">
        <f>", '"&amp;A6&amp;"': {megami: '"&amp;B6&amp;"'"&amp;IF(C6&lt;&gt;"",", anotherID: '"&amp;C6&amp;"', replace: '"&amp;D6&amp;"'","")&amp;", name: '"&amp;SUBSTITUTE(E6,"'","\'")&amp;"', nameEn: '"&amp;SUBSTITUTE(H6,"'","\'")&amp;"', ruby: '"&amp;F6&amp;"', baseType: '"&amp;VLOOKUP(I6,マスタ!$A$1:$B$99,2,FALSE)&amp;"'" &amp; IF(J6 = "○", ", extra: true", "")  &amp; IF(K6 &lt;&gt; "", ", extraFrom: '" &amp; K6 &amp; "'", "")  &amp; IF(L6 &lt;&gt; "", ", exchangabaleTo: '" &amp; L6 &amp; "'", "")&amp; IF(M6 = "○", ", poison: true'", "")&amp; ", types: ['"&amp;VLOOKUP(N6,マスタ!$D$1:$E$99,2,FALSE)&amp;"'"&amp;IF(O6&lt;&gt;"",", '"&amp;VLOOKUP(O6,マスタ!$D$1:$E$99,2,FALSE)&amp;"'","")&amp;"]"&amp;IF(P6&lt;&gt;"",", range: '"&amp;P6&amp;"'","")&amp;IF(R6&lt;&gt;"",", damage: '"&amp;R6&amp;"'","")&amp;IF(T6&lt;&gt;"",", capacity: '"&amp;T6&amp;"'","")&amp;IF(U6&lt;&gt;"",", cost: '"&amp;U6&amp;"'","")&amp;", text: '"&amp;SUBSTITUTE(X6,CHAR(10),"\n")&amp;"', textEn: '"&amp;SUBSTITUTE(SUBSTITUTE(Z6,CHAR(10),"\n"),"'","\'")&amp;"'"&amp;IF(V6="○",", sealable: true","")&amp;IF(W6="○",",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textEn: ''}</v>
      </c>
    </row>
    <row r="7" spans="1:28" ht="72.75">
      <c r="A7" s="1" t="s">
        <v>504</v>
      </c>
      <c r="B7" s="1" t="s">
        <v>481</v>
      </c>
      <c r="E7" s="1" t="s">
        <v>505</v>
      </c>
      <c r="F7" s="1" t="s">
        <v>506</v>
      </c>
      <c r="G7" s="32" t="s">
        <v>507</v>
      </c>
      <c r="H7" s="4" t="s">
        <v>508</v>
      </c>
      <c r="I7" s="1" t="s">
        <v>27</v>
      </c>
      <c r="N7" s="1" t="s">
        <v>76</v>
      </c>
      <c r="Q7" s="5"/>
      <c r="S7" s="5"/>
      <c r="X7" s="46" t="s">
        <v>1311</v>
      </c>
      <c r="Y7" s="47" t="s">
        <v>1313</v>
      </c>
      <c r="Z7" s="25" t="s">
        <v>1314</v>
      </c>
      <c r="AA7" s="5"/>
      <c r="AB7" s="7" t="str">
        <f>", '"&amp;A7&amp;"': {megami: '"&amp;B7&amp;"'"&amp;IF(C7&lt;&gt;"",", anotherID: '"&amp;C7&amp;"', replace: '"&amp;D7&amp;"'","")&amp;", name: '"&amp;SUBSTITUTE(E7,"'","\'")&amp;"', nameEn: '"&amp;SUBSTITUTE(H7,"'","\'")&amp;"', ruby: '"&amp;F7&amp;"', baseType: '"&amp;VLOOKUP(I7,マスタ!$A$1:$B$99,2,FALSE)&amp;"'" &amp; IF(J7 = "○", ", extra: true", "")  &amp; IF(K7 &lt;&gt; "", ", extraFrom: '" &amp; K7 &amp; "'", "")  &amp; IF(L7 &lt;&gt; "", ", exchangabaleTo: '" &amp; L7 &amp; "'", "")&amp; IF(M7 = "○", ", poison: true'", "")&amp; ", types: ['"&amp;VLOOKUP(N7,マスタ!$D$1:$E$99,2,FALSE)&amp;"'"&amp;IF(O7&lt;&gt;"",", '"&amp;VLOOKUP(O7,マスタ!$D$1:$E$99,2,FALSE)&amp;"'","")&amp;"]"&amp;IF(P7&lt;&gt;"",", range: '"&amp;P7&amp;"'","")&amp;IF(R7&lt;&gt;"",", damage: '"&amp;R7&amp;"'","")&amp;IF(T7&lt;&gt;"",", capacity: '"&amp;T7&amp;"'","")&amp;IF(U7&lt;&gt;"",", cost: '"&amp;U7&amp;"'","")&amp;", text: '"&amp;SUBSTITUTE(X7,CHAR(10),"\n")&amp;"', textEn: '"&amp;SUBSTITUTE(SUBSTITUTE(Z7,CHAR(10),"\n"),"'","\'")&amp;"'"&amp;IF(V7="○",", sealable: true","")&amp;IF(W7="○",",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8" spans="1:28" ht="25.5" customHeight="1">
      <c r="A8" s="1" t="s">
        <v>542</v>
      </c>
      <c r="B8" s="1" t="s">
        <v>481</v>
      </c>
      <c r="E8" s="1" t="s">
        <v>543</v>
      </c>
      <c r="F8" s="1" t="s">
        <v>544</v>
      </c>
      <c r="G8" s="32" t="s">
        <v>545</v>
      </c>
      <c r="H8" s="4" t="s">
        <v>546</v>
      </c>
      <c r="I8" s="1" t="s">
        <v>112</v>
      </c>
      <c r="N8" s="1" t="s">
        <v>76</v>
      </c>
      <c r="O8" s="1" t="s">
        <v>94</v>
      </c>
      <c r="Q8" s="5"/>
      <c r="S8" s="5"/>
      <c r="U8" s="45" t="s">
        <v>1315</v>
      </c>
      <c r="X8" s="6" t="s">
        <v>547</v>
      </c>
      <c r="Y8" s="32" t="s">
        <v>548</v>
      </c>
      <c r="Z8" s="4" t="s">
        <v>549</v>
      </c>
      <c r="AA8" s="5"/>
      <c r="AB8" s="7" t="str">
        <f>", '"&amp;A8&amp;"': {megami: '"&amp;B8&amp;"'"&amp;IF(C8&lt;&gt;"",", anotherID: '"&amp;C8&amp;"', replace: '"&amp;D8&amp;"'","")&amp;", name: '"&amp;SUBSTITUTE(E8,"'","\'")&amp;"', nameEn: '"&amp;SUBSTITUTE(H8,"'","\'")&amp;"', ruby: '"&amp;F8&amp;"', baseType: '"&amp;VLOOKUP(I8,マスタ!$A$1:$B$99,2,FALSE)&amp;"'" &amp; IF(J8 = "○", ", extra: true", "")  &amp; IF(K8 &lt;&gt; "", ", extraFrom: '" &amp; K8 &amp; "'", "")  &amp; IF(L8 &lt;&gt; "", ", exchangabaleTo: '" &amp; L8 &amp; "'", "")&amp; IF(M8 = "○", ", poison: true'", "")&amp; ", types: ['"&amp;VLOOKUP(N8,マスタ!$D$1:$E$99,2,FALSE)&amp;"'"&amp;IF(O8&lt;&gt;"",", '"&amp;VLOOKUP(O8,マスタ!$D$1:$E$99,2,FALSE)&amp;"'","")&amp;"]"&amp;IF(P8&lt;&gt;"",", range: '"&amp;P8&amp;"'","")&amp;IF(R8&lt;&gt;"",", damage: '"&amp;R8&amp;"'","")&amp;IF(T8&lt;&gt;"",", capacity: '"&amp;T8&amp;"'","")&amp;IF(U8&lt;&gt;"",", cost: '"&amp;U8&amp;"'","")&amp;", text: '"&amp;SUBSTITUTE(X8,CHAR(10),"\n")&amp;"', textEn: '"&amp;SUBSTITUTE(SUBSTITUTE(Z8,CHAR(10),"\n"),"'","\'")&amp;"'"&amp;IF(V8="○",", sealable: true","")&amp;IF(W8="○",", removable: true","")&amp;"}"</f>
        <v>, '05-oboro-o-s-2': {megami: 'oboro', name: '鳶影', nameEn: 'Tobi-Kage', ruby: 'とびかげ',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9" spans="1:28" ht="40.5">
      <c r="A9" s="45" t="s">
        <v>1324</v>
      </c>
      <c r="B9" s="1" t="s">
        <v>481</v>
      </c>
      <c r="E9" s="1" t="s">
        <v>559</v>
      </c>
      <c r="F9" s="1" t="s">
        <v>560</v>
      </c>
      <c r="G9" s="32" t="s">
        <v>559</v>
      </c>
      <c r="H9" s="4" t="s">
        <v>561</v>
      </c>
      <c r="I9" s="1" t="s">
        <v>1358</v>
      </c>
      <c r="N9" s="1" t="s">
        <v>28</v>
      </c>
      <c r="P9" s="45" t="s">
        <v>1316</v>
      </c>
      <c r="Q9" s="5"/>
      <c r="R9" s="45" t="s">
        <v>1317</v>
      </c>
      <c r="S9" s="5"/>
      <c r="U9" s="1" t="s">
        <v>336</v>
      </c>
      <c r="X9" s="46" t="s">
        <v>1318</v>
      </c>
      <c r="Y9" s="48" t="s">
        <v>1323</v>
      </c>
      <c r="Z9" s="31" t="s">
        <v>1320</v>
      </c>
      <c r="AA9" s="5"/>
      <c r="AB9" s="7" t="str">
        <f>", '"&amp;A9&amp;"': {megami: '"&amp;B9&amp;"'"&amp;IF(C9&lt;&gt;"",", anotherID: '"&amp;C9&amp;"', replace: '"&amp;D9&amp;"'","")&amp;", name: '"&amp;SUBSTITUTE(E9,"'","\'")&amp;"', nameEn: '"&amp;SUBSTITUTE(H9,"'","\'")&amp;"', ruby: '"&amp;F9&amp;"', baseType: '"&amp;VLOOKUP(I9,マスタ!$A$1:$B$99,2,FALSE)&amp;"'" &amp; IF(J9 = "○", ", extra: true", "")  &amp; IF(K9 &lt;&gt; "", ", extraFrom: '" &amp; K9 &amp; "'", "")  &amp; IF(L9 &lt;&gt; "", ", exchangabaleTo: '" &amp; L9 &amp; "'", "")&amp; IF(M9 = "○", ", poison: true'", "")&amp; ", types: ['"&amp;VLOOKUP(N9,マスタ!$D$1:$E$99,2,FALSE)&amp;"'"&amp;IF(O9&lt;&gt;"",", '"&amp;VLOOKUP(O9,マスタ!$D$1:$E$99,2,FALSE)&amp;"'","")&amp;"]"&amp;IF(P9&lt;&gt;"",", range: '"&amp;P9&amp;"'","")&amp;IF(R9&lt;&gt;"",", damage: '"&amp;R9&amp;"'","")&amp;IF(T9&lt;&gt;"",", capacity: '"&amp;T9&amp;"'","")&amp;IF(U9&lt;&gt;"",", cost: '"&amp;U9&amp;"'","")&amp;", text: '"&amp;SUBSTITUTE(X9,CHAR(10),"\n")&amp;"', textEn: '"&amp;SUBSTITUTE(SUBSTITUTE(Z9,CHAR(10),"\n"),"'","\'")&amp;"'"&amp;IF(V9="○",", sealable: true","")&amp;IF(W9="○",", removable: true","")&amp;"}"</f>
        <v>, '05-oboro-o-s-4': {megami: 'oboro', name: '壬蔓', nameEn: 'Mi-Kazura', ruby: 'みかずら', baseType: 'special', types: ['attack'], range: '3-7', damage: '1/1', cost: '0', text: 'ダスト→自フレア：1 \n----\n【再起】あなたのフレアが0である。', textEn: 'Shadow (1)→ Your Flare\n\nResurgence: There are no Sakura tokens on your Flare.'}</v>
      </c>
    </row>
    <row r="10" spans="1:28" ht="48">
      <c r="A10" s="1" t="s">
        <v>686</v>
      </c>
      <c r="B10" s="1" t="s">
        <v>645</v>
      </c>
      <c r="E10" s="1" t="s">
        <v>687</v>
      </c>
      <c r="F10" s="1" t="s">
        <v>688</v>
      </c>
      <c r="G10" s="32" t="s">
        <v>689</v>
      </c>
      <c r="H10" s="4" t="s">
        <v>690</v>
      </c>
      <c r="I10" s="1" t="s">
        <v>27</v>
      </c>
      <c r="N10" s="1" t="s">
        <v>85</v>
      </c>
      <c r="Q10" s="5"/>
      <c r="S10" s="5"/>
      <c r="T10" s="1" t="s">
        <v>36</v>
      </c>
      <c r="X10" s="46" t="s">
        <v>1325</v>
      </c>
      <c r="Y10" s="15"/>
      <c r="Z10" s="16"/>
      <c r="AA10" s="5"/>
      <c r="AB10" s="7" t="str">
        <f>", '"&amp;A10&amp;"': {megami: '"&amp;B10&amp;"'"&amp;IF(C10&lt;&gt;"",", anotherID: '"&amp;C10&amp;"', replace: '"&amp;D10&amp;"'","")&amp;", name: '"&amp;SUBSTITUTE(E10,"'","\'")&amp;"', nameEn: '"&amp;SUBSTITUTE(H10,"'","\'")&amp;"', ruby: '"&amp;F10&amp;"', baseType: '"&amp;VLOOKUP(I10,マスタ!$A$1:$B$99,2,FALSE)&amp;"'" &amp; IF(J10 = "○", ", extra: true", "")  &amp; IF(K10 &lt;&gt; "", ", extraFrom: '" &amp; K10 &amp; "'", "")  &amp; IF(L10 &lt;&gt; "", ", exchangabaleTo: '" &amp; L10 &amp; "'", "")&amp; IF(M10 = "○", ", poison: true'", "")&amp; ", types: ['"&amp;VLOOKUP(N10,マスタ!$D$1:$E$99,2,FALSE)&amp;"'"&amp;IF(O10&lt;&gt;"",", '"&amp;VLOOKUP(O10,マスタ!$D$1:$E$99,2,FALSE)&amp;"'","")&amp;"]"&amp;IF(P10&lt;&gt;"",", range: '"&amp;P10&amp;"'","")&amp;IF(R10&lt;&gt;"",", damage: '"&amp;R10&amp;"'","")&amp;IF(T10&lt;&gt;"",", capacity: '"&amp;T10&amp;"'","")&amp;IF(U10&lt;&gt;"",", cost: '"&amp;U10&amp;"'","")&amp;", text: '"&amp;SUBSTITUTE(X10,CHAR(10),"\n")&amp;"', textEn: '"&amp;SUBSTITUTE(SUBSTITUTE(Z10,CHAR(10),"\n"),"'","\'")&amp;"'"&amp;IF(V10="○",", sealable: true","")&amp;IF(W10="○",", removable: true","")&amp;"}"</f>
        <v>, '07-shinra-o-n-6': {megami: 'shinra', name: '壮語', nameEn: 'Eloquence', ruby: 'そうご',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textEn: ''}</v>
      </c>
    </row>
    <row r="11" spans="1:28" ht="36">
      <c r="A11" s="45" t="s">
        <v>1326</v>
      </c>
      <c r="B11" s="1" t="s">
        <v>1035</v>
      </c>
      <c r="E11" s="45" t="s">
        <v>1328</v>
      </c>
      <c r="F11" s="45" t="s">
        <v>1329</v>
      </c>
      <c r="G11" s="45" t="s">
        <v>1328</v>
      </c>
      <c r="H11" s="45" t="s">
        <v>1328</v>
      </c>
      <c r="I11" s="1" t="s">
        <v>112</v>
      </c>
      <c r="N11" s="1" t="s">
        <v>76</v>
      </c>
      <c r="Q11" s="5"/>
      <c r="R11" s="43"/>
      <c r="S11" s="5"/>
      <c r="U11" s="1" t="s">
        <v>336</v>
      </c>
      <c r="X11" s="46" t="s">
        <v>1330</v>
      </c>
      <c r="Y11" s="28"/>
      <c r="Z11" s="4"/>
      <c r="AA11" s="5"/>
      <c r="AB11" s="7" t="str">
        <f>", '"&amp;A11&amp;"': {megami: '"&amp;B11&amp;"'"&amp;IF(C11&lt;&gt;"",", anotherID: '"&amp;C11&amp;"', replace: '"&amp;D11&amp;"'","")&amp;", name: '"&amp;SUBSTITUTE(E11,"'","\'")&amp;"', nameEn: '"&amp;SUBSTITUTE(H11,"'","\'")&amp;"', ruby: '"&amp;F11&amp;"', baseType: '"&amp;VLOOKUP(I11,マスタ!$A$1:$B$99,2,FALSE)&amp;"'" &amp; IF(J11 = "○", ", extra: true", "")  &amp; IF(K11 &lt;&gt; "", ", extraFrom: '" &amp; K11 &amp; "'", "")  &amp; IF(L11 &lt;&gt; "", ", exchangabaleTo: '" &amp; L11 &amp; "'", "")&amp; IF(M11 = "○", ", poison: true'", "")&amp; ", types: ['"&amp;VLOOKUP(N11,マスタ!$D$1:$E$99,2,FALSE)&amp;"'"&amp;IF(O11&lt;&gt;"",", '"&amp;VLOOKUP(O11,マスタ!$D$1:$E$99,2,FALSE)&amp;"'","")&amp;"]"&amp;IF(P11&lt;&gt;"",", range: '"&amp;P11&amp;"'","")&amp;IF(R11&lt;&gt;"",", damage: '"&amp;R11&amp;"'","")&amp;IF(T11&lt;&gt;"",", capacity: '"&amp;T11&amp;"'","")&amp;IF(U11&lt;&gt;"",", cost: '"&amp;U11&amp;"'","")&amp;", text: '"&amp;SUBSTITUTE(X11,CHAR(10),"\n")&amp;"', textEn: '"&amp;SUBSTITUTE(SUBSTITUTE(Z11,CHAR(10),"\n"),"'","\'")&amp;"'"&amp;IF(V11="○",", sealable: true","")&amp;IF(W11="○",", removable: true","")&amp;"}"</f>
        <v>, '11-thallya-o-s-3': {megami: 'thallya', name: 'Thallya\'s Masterpiece', nameEn: 'Thallya\'s Masterpiece', ruby: 'サリヤズ　マスターピース', baseType: 'special', types: ['action'], cost: '0', text: '【使用済】あなたのターンに、あなたが基本動作以外の方法で騎動を行い、間合を変化させるたびに\nダスト⇔自オーラ：1 \nを行ってもよい。', textEn: ''}</v>
      </c>
    </row>
    <row r="12" spans="1:28" ht="11.25" customHeight="1">
      <c r="A12" s="1" t="s">
        <v>1091</v>
      </c>
      <c r="B12" s="1" t="s">
        <v>1035</v>
      </c>
      <c r="E12" s="45" t="s">
        <v>1327</v>
      </c>
      <c r="F12" s="1" t="s">
        <v>1092</v>
      </c>
      <c r="G12" s="1" t="s">
        <v>1093</v>
      </c>
      <c r="H12" s="4" t="s">
        <v>1093</v>
      </c>
      <c r="I12" s="1" t="s">
        <v>112</v>
      </c>
      <c r="N12" s="1" t="s">
        <v>76</v>
      </c>
      <c r="O12" s="1" t="s">
        <v>65</v>
      </c>
      <c r="Q12" s="5"/>
      <c r="R12" s="43"/>
      <c r="S12" s="5"/>
      <c r="U12" s="45" t="s">
        <v>1331</v>
      </c>
      <c r="X12" s="28" t="s">
        <v>1094</v>
      </c>
      <c r="Y12" s="28" t="s">
        <v>1095</v>
      </c>
      <c r="Z12" s="4" t="s">
        <v>1096</v>
      </c>
      <c r="AA12" s="5"/>
      <c r="AB12" s="7" t="str">
        <f>", '"&amp;A12&amp;"': {megami: '"&amp;B12&amp;"'"&amp;IF(C12&lt;&gt;"",", anotherID: '"&amp;C12&amp;"', replace: '"&amp;D12&amp;"'","")&amp;", name: '"&amp;SUBSTITUTE(E12,"'","\'")&amp;"', nameEn: '"&amp;SUBSTITUTE(H12,"'","\'")&amp;"', ruby: '"&amp;F12&amp;"', baseType: '"&amp;VLOOKUP(I12,マスタ!$A$1:$B$99,2,FALSE)&amp;"'" &amp; IF(J12 = "○", ", extra: true", "")  &amp; IF(K12 &lt;&gt; "", ", extraFrom: '" &amp; K12 &amp; "'", "")  &amp; IF(L12 &lt;&gt; "", ", exchangabaleTo: '" &amp; L12 &amp; "'", "")&amp; IF(M12 = "○", ", poison: true'", "")&amp; ", types: ['"&amp;VLOOKUP(N12,マスタ!$D$1:$E$99,2,FALSE)&amp;"'"&amp;IF(O12&lt;&gt;"",", '"&amp;VLOOKUP(O12,マスタ!$D$1:$E$99,2,FALSE)&amp;"'","")&amp;"]"&amp;IF(P12&lt;&gt;"",", range: '"&amp;P12&amp;"'","")&amp;IF(R12&lt;&gt;"",", damage: '"&amp;R12&amp;"'","")&amp;IF(T12&lt;&gt;"",", capacity: '"&amp;T12&amp;"'","")&amp;IF(U12&lt;&gt;"",", cost: '"&amp;U12&amp;"'","")&amp;", text: '"&amp;SUBSTITUTE(X12,CHAR(10),"\n")&amp;"', textEn: '"&amp;SUBSTITUTE(SUBSTITUTE(Z12,CHAR(10),"\n"),"'","\'")&amp;"'"&amp;IF(V12="○",", sealable: true","")&amp;IF(W12="○",", removable: true","")&amp;"}"</f>
        <v>, '11-thallya-o-s-4': {megami: 'thallya', name: 'Julia\'s BlackBox', nameEn: 'Julia\'s BlackBox', ruby: 'ジュリアズ　ブラックボックス', baseType: 'special', types: ['action', 'fullpower'], cost: '2',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 spans="1:28" ht="24">
      <c r="A13" s="1" t="s">
        <v>1332</v>
      </c>
      <c r="B13" s="1" t="s">
        <v>1333</v>
      </c>
      <c r="C13" s="1" t="s">
        <v>32</v>
      </c>
      <c r="D13" s="1" t="s">
        <v>1334</v>
      </c>
      <c r="E13" s="1" t="s">
        <v>1339</v>
      </c>
      <c r="F13" s="1" t="s">
        <v>1340</v>
      </c>
      <c r="I13" s="1" t="s">
        <v>1341</v>
      </c>
      <c r="N13" s="1" t="s">
        <v>1342</v>
      </c>
      <c r="P13" s="1" t="s">
        <v>1343</v>
      </c>
      <c r="Q13" s="5"/>
      <c r="R13" s="1" t="s">
        <v>1344</v>
      </c>
      <c r="S13" s="5"/>
      <c r="X13" s="6" t="s">
        <v>1345</v>
      </c>
      <c r="Y13" s="6"/>
      <c r="Z13" s="6"/>
      <c r="AA13" s="5"/>
      <c r="AB13" s="7" t="str">
        <f>", '"&amp;A13&amp;"': {megami: '"&amp;B13&amp;"'"&amp;IF(C13&lt;&gt;"",", anotherID: '"&amp;C13&amp;"', replace: '"&amp;D13&amp;"'","")&amp;", name: '"&amp;SUBSTITUTE(E13,"'","\'")&amp;"', nameEn: '"&amp;SUBSTITUTE(H13,"'","\'")&amp;"', ruby: '"&amp;F13&amp;"', baseType: '"&amp;VLOOKUP(I13,マスタ!$A$1:$B$99,2,FALSE)&amp;"'" &amp; IF(J13 = "○", ", extra: true", "")  &amp; IF(K13 &lt;&gt; "", ", extraFrom: '" &amp; K13 &amp; "'", "")  &amp; IF(L13 &lt;&gt; "", ", exchangabaleTo: '" &amp; L13 &amp; "'", "")&amp; IF(M13 = "○", ", poison: true'", "")&amp; ", types: ['"&amp;VLOOKUP(N13,マスタ!$D$1:$E$99,2,FALSE)&amp;"'"&amp;IF(O13&lt;&gt;"",", '"&amp;VLOOKUP(O13,マスタ!$D$1:$E$99,2,FALSE)&amp;"'","")&amp;"]"&amp;IF(P13&lt;&gt;"",", range: '"&amp;P13&amp;"'","")&amp;IF(R13&lt;&gt;"",", damage: '"&amp;R13&amp;"'","")&amp;IF(T13&lt;&gt;"",", capacity: '"&amp;T13&amp;"'","")&amp;IF(U13&lt;&gt;"",", cost: '"&amp;U13&amp;"'","")&amp;", text: '"&amp;SUBSTITUTE(X13,CHAR(10),"\n")&amp;"', textEn: '"&amp;SUBSTITUTE(SUBSTITUTE(Z13,CHAR(10),"\n"),"'","\'")&amp;"'"&amp;IF(V13="○",", sealable: true","")&amp;IF(W13="○",", removable: true","")&amp;"}"</f>
        <v>, '05-oboro-A1-n-2': {megami: 'oboro', anotherID: 'A1', replace: '05-oboro-o-n-2', name: '手裏剣', nameEn: '', ruby: 'しゅりけん', baseType: 'normal', types: ['attack'], range: '3-5', damage: '2/1', text: '【常時】あなたの終了フェイズに両者の伏せ札が合計5枚以上あるならば、このカードを捨て札から手札に戻してもよい。', textEn: ''}</v>
      </c>
    </row>
    <row r="14" spans="1:28" ht="24">
      <c r="A14" s="1" t="s">
        <v>1346</v>
      </c>
      <c r="B14" s="1" t="s">
        <v>1333</v>
      </c>
      <c r="C14" s="1" t="s">
        <v>32</v>
      </c>
      <c r="D14" s="1" t="s">
        <v>1347</v>
      </c>
      <c r="E14" s="1" t="s">
        <v>1350</v>
      </c>
      <c r="F14" s="1" t="s">
        <v>1353</v>
      </c>
      <c r="I14" s="1" t="s">
        <v>1341</v>
      </c>
      <c r="N14" s="1" t="s">
        <v>1342</v>
      </c>
      <c r="O14" s="1" t="s">
        <v>65</v>
      </c>
      <c r="P14" s="1" t="s">
        <v>1356</v>
      </c>
      <c r="Q14" s="5"/>
      <c r="R14" s="1" t="s">
        <v>1357</v>
      </c>
      <c r="S14" s="5"/>
      <c r="X14" s="6" t="s">
        <v>1359</v>
      </c>
      <c r="Y14" s="6"/>
      <c r="Z14" s="6"/>
      <c r="AA14" s="5"/>
      <c r="AB14" s="7" t="str">
        <f>", '"&amp;A14&amp;"': {megami: '"&amp;B14&amp;"'"&amp;IF(C14&lt;&gt;"",", anotherID: '"&amp;C14&amp;"', replace: '"&amp;D14&amp;"'","")&amp;", name: '"&amp;SUBSTITUTE(E14,"'","\'")&amp;"', nameEn: '"&amp;SUBSTITUTE(H14,"'","\'")&amp;"', ruby: '"&amp;F14&amp;"', baseType: '"&amp;VLOOKUP(I14,マスタ!$A$1:$B$99,2,FALSE)&amp;"'" &amp; IF(J14 = "○", ", extra: true", "")  &amp; IF(K14 &lt;&gt; "", ", extraFrom: '" &amp; K14 &amp; "'", "")  &amp; IF(L14 &lt;&gt; "", ", exchangabaleTo: '" &amp; L14 &amp; "'", "")&amp; IF(M14 = "○", ", poison: true'", "")&amp; ", types: ['"&amp;VLOOKUP(N14,マスタ!$D$1:$E$99,2,FALSE)&amp;"'"&amp;IF(O14&lt;&gt;"",", '"&amp;VLOOKUP(O14,マスタ!$D$1:$E$99,2,FALSE)&amp;"'","")&amp;"]"&amp;IF(P14&lt;&gt;"",", range: '"&amp;P14&amp;"'","")&amp;IF(R14&lt;&gt;"",", damage: '"&amp;R14&amp;"'","")&amp;IF(T14&lt;&gt;"",", capacity: '"&amp;T14&amp;"'","")&amp;IF(U14&lt;&gt;"",", cost: '"&amp;U14&amp;"'","")&amp;", text: '"&amp;SUBSTITUTE(X14,CHAR(10),"\n")&amp;"', textEn: '"&amp;SUBSTITUTE(SUBSTITUTE(Z14,CHAR(10),"\n"),"'","\'")&amp;"'"&amp;IF(V14="○",", sealable: true","")&amp;IF(W14="○",", removable: true","")&amp;"}"</f>
        <v>, '05-oboro-A1-n-3': {megami: 'oboro', anotherID: 'A1', replace: '05-oboro-o-n-3', name: '不意打ち', nameEn: '', ruby: 'ふいうち', baseType: 'normal', types: ['attack', 'fullpower'], range: '1-4', damage: '4/3', text: '対応不可（通常札） \n【常時】この《攻撃》は-X/+0となる。Xは相手の伏せ札の枚数に等しい。', textEn: ''}</v>
      </c>
    </row>
    <row r="15" spans="1:28" ht="36">
      <c r="A15" s="1" t="s">
        <v>1348</v>
      </c>
      <c r="B15" s="1" t="s">
        <v>1333</v>
      </c>
      <c r="C15" s="1" t="s">
        <v>32</v>
      </c>
      <c r="D15" s="1" t="s">
        <v>1349</v>
      </c>
      <c r="E15" s="1" t="s">
        <v>1351</v>
      </c>
      <c r="F15" s="1" t="s">
        <v>1354</v>
      </c>
      <c r="I15" s="1" t="s">
        <v>112</v>
      </c>
      <c r="N15" s="1" t="s">
        <v>76</v>
      </c>
      <c r="O15" s="1" t="s">
        <v>65</v>
      </c>
      <c r="Q15" s="5"/>
      <c r="S15" s="5"/>
      <c r="U15" s="1" t="s">
        <v>1360</v>
      </c>
      <c r="W15" s="1" t="s">
        <v>1372</v>
      </c>
      <c r="X15" s="6" t="s">
        <v>1362</v>
      </c>
      <c r="Y15" s="6"/>
      <c r="Z15" s="6"/>
      <c r="AA15" s="5"/>
      <c r="AB15" s="7" t="str">
        <f>", '"&amp;A15&amp;"': {megami: '"&amp;B15&amp;"'"&amp;IF(C15&lt;&gt;"",", anotherID: '"&amp;C15&amp;"', replace: '"&amp;D15&amp;"'","")&amp;", name: '"&amp;SUBSTITUTE(E15,"'","\'")&amp;"', nameEn: '"&amp;SUBSTITUTE(H15,"'","\'")&amp;"', ruby: '"&amp;F15&amp;"', baseType: '"&amp;VLOOKUP(I15,マスタ!$A$1:$B$99,2,FALSE)&amp;"'" &amp; IF(J15 = "○", ", extra: true", "")  &amp; IF(K15 &lt;&gt; "", ", extraFrom: '" &amp; K15 &amp; "'", "")  &amp; IF(L15 &lt;&gt; "", ", exchangabaleTo: '" &amp; L15 &amp; "'", "")&amp; IF(M15 = "○", ", poison: true'", "")&amp; ", types: ['"&amp;VLOOKUP(N15,マスタ!$D$1:$E$99,2,FALSE)&amp;"'"&amp;IF(O15&lt;&gt;"",", '"&amp;VLOOKUP(O15,マスタ!$D$1:$E$99,2,FALSE)&amp;"'","")&amp;"]"&amp;IF(P15&lt;&gt;"",", range: '"&amp;P15&amp;"'","")&amp;IF(R15&lt;&gt;"",", damage: '"&amp;R15&amp;"'","")&amp;IF(T15&lt;&gt;"",", capacity: '"&amp;T15&amp;"'","")&amp;IF(U15&lt;&gt;"",", cost: '"&amp;U15&amp;"'","")&amp;", text: '"&amp;SUBSTITUTE(X15,CHAR(10),"\n")&amp;"', textEn: '"&amp;SUBSTITUTE(SUBSTITUTE(Z15,CHAR(10),"\n"),"'","\'")&amp;"'"&amp;IF(V15="○",", sealable: true","")&amp;IF(W15="○",", removable: true","")&amp;"}"</f>
        <v>, '05-oboro-A1-s-4': {megami: 'oboro', anotherID: 'A1', replace: '05-oboro-o-s-4', name: '神代枝', nameEn: '', ruby: 'かみしろのえ', baseType: 'special', types: ['action', 'fullpower'], cost: '0', text: 'ゲーム外→自オーラ：1 \nゲーム外→自フレア：1 \nこのカードを取り除き、切札「最後の結晶」を追加札から未使用で得る。', textEn: '', removable: true}</v>
      </c>
    </row>
    <row r="16" spans="1:28" ht="36">
      <c r="A16" s="1" t="s">
        <v>1425</v>
      </c>
      <c r="B16" s="1" t="s">
        <v>1333</v>
      </c>
      <c r="C16" s="1" t="s">
        <v>32</v>
      </c>
      <c r="E16" s="1" t="s">
        <v>1352</v>
      </c>
      <c r="F16" s="1" t="s">
        <v>1355</v>
      </c>
      <c r="I16" s="1" t="s">
        <v>112</v>
      </c>
      <c r="J16" s="1" t="s">
        <v>1502</v>
      </c>
      <c r="K16" s="1" t="s">
        <v>1518</v>
      </c>
      <c r="N16" s="1" t="s">
        <v>76</v>
      </c>
      <c r="Q16" s="5"/>
      <c r="S16" s="5"/>
      <c r="U16" s="1" t="s">
        <v>1361</v>
      </c>
      <c r="X16" s="6" t="s">
        <v>1363</v>
      </c>
      <c r="Y16" s="6"/>
      <c r="Z16" s="6"/>
      <c r="AA16" s="5"/>
      <c r="AB16" s="7" t="str">
        <f>", '"&amp;A16&amp;"': {megami: '"&amp;B16&amp;"'"&amp;IF(C16&lt;&gt;"",", anotherID: '"&amp;C16&amp;"', replace: '"&amp;D16&amp;"'","")&amp;", name: '"&amp;SUBSTITUTE(E16,"'","\'")&amp;"', nameEn: '"&amp;SUBSTITUTE(H16,"'","\'")&amp;"', ruby: '"&amp;F16&amp;"', baseType: '"&amp;VLOOKUP(I16,マスタ!$A$1:$B$99,2,FALSE)&amp;"'" &amp; IF(J16 = "○", ", extra: true", "")  &amp; IF(K16 &lt;&gt; "", ", extraFrom: '" &amp; K16 &amp; "'", "")  &amp; IF(L16 &lt;&gt; "", ", exchangabaleTo: '" &amp; L16 &amp; "'", "")&amp; IF(M16 = "○", ", poison: true'", "")&amp; ", types: ['"&amp;VLOOKUP(N16,マスタ!$D$1:$E$99,2,FALSE)&amp;"'"&amp;IF(O16&lt;&gt;"",", '"&amp;VLOOKUP(O16,マスタ!$D$1:$E$99,2,FALSE)&amp;"'","")&amp;"]"&amp;IF(P16&lt;&gt;"",", range: '"&amp;P16&amp;"'","")&amp;IF(R16&lt;&gt;"",", damage: '"&amp;R16&amp;"'","")&amp;IF(T16&lt;&gt;"",", capacity: '"&amp;T16&amp;"'","")&amp;IF(U16&lt;&gt;"",", cost: '"&amp;U16&amp;"'","")&amp;", text: '"&amp;SUBSTITUTE(X16,CHAR(10),"\n")&amp;"', textEn: '"&amp;SUBSTITUTE(SUBSTITUTE(Z16,CHAR(10),"\n"),"'","\'")&amp;"'"&amp;IF(V16="○",", sealable: true","")&amp;IF(W16="○",", removable: true","")&amp;"}"</f>
        <v>, '05-oboro-A1-s-4-ex1': {megami: 'oboro', anotherID: 'A1', replace: '', name: '最後の結晶', nameEn: '', ruby: 'さいごのけっしょう', baseType: 'special', extra: true, extraFrom: '05-oboro-A1-s-4', types: ['action'], cost: '2', text: '【常時】このカードは通常の方法では使用できない。あなたが初めて敗北するならば、代わりにこのカードを使用してもよい(消費は支払う)。 \nダスト→自ライフ：1', textEn: ''}</v>
      </c>
    </row>
    <row r="17" spans="1:28" ht="36">
      <c r="A17" s="1" t="s">
        <v>1373</v>
      </c>
      <c r="B17" s="1" t="s">
        <v>1364</v>
      </c>
      <c r="C17" s="1" t="s">
        <v>32</v>
      </c>
      <c r="D17" s="1" t="s">
        <v>1374</v>
      </c>
      <c r="E17" s="1" t="s">
        <v>1365</v>
      </c>
      <c r="F17" s="1" t="s">
        <v>1366</v>
      </c>
      <c r="I17" s="1" t="s">
        <v>1341</v>
      </c>
      <c r="N17" s="1" t="s">
        <v>1342</v>
      </c>
      <c r="P17" s="1" t="s">
        <v>1379</v>
      </c>
      <c r="Q17" s="5"/>
      <c r="R17" s="1" t="s">
        <v>1381</v>
      </c>
      <c r="S17" s="5"/>
      <c r="X17" s="6" t="s">
        <v>1369</v>
      </c>
      <c r="Y17" s="6"/>
      <c r="Z17" s="6"/>
      <c r="AA17" s="5"/>
      <c r="AB17" s="7" t="str">
        <f>", '"&amp;A17&amp;"': {megami: '"&amp;B17&amp;"'"&amp;IF(C17&lt;&gt;"",", anotherID: '"&amp;C17&amp;"', replace: '"&amp;D17&amp;"'","")&amp;", name: '"&amp;SUBSTITUTE(E17,"'","\'")&amp;"', nameEn: '"&amp;SUBSTITUTE(H17,"'","\'")&amp;"', ruby: '"&amp;F17&amp;"', baseType: '"&amp;VLOOKUP(I17,マスタ!$A$1:$B$99,2,FALSE)&amp;"'" &amp; IF(J17 = "○", ", extra: true", "")  &amp; IF(K17 &lt;&gt; "", ", extraFrom: '" &amp; K17 &amp; "'", "")  &amp; IF(L17 &lt;&gt; "", ", exchangabaleTo: '" &amp; L17 &amp; "'", "")&amp; IF(M17 = "○", ", poison: true'", "")&amp; ", types: ['"&amp;VLOOKUP(N17,マスタ!$D$1:$E$99,2,FALSE)&amp;"'"&amp;IF(O17&lt;&gt;"",", '"&amp;VLOOKUP(O17,マスタ!$D$1:$E$99,2,FALSE)&amp;"'","")&amp;"]"&amp;IF(P17&lt;&gt;"",", range: '"&amp;P17&amp;"'","")&amp;IF(R17&lt;&gt;"",", damage: '"&amp;R17&amp;"'","")&amp;IF(T17&lt;&gt;"",", capacity: '"&amp;T17&amp;"'","")&amp;IF(U17&lt;&gt;"",", cost: '"&amp;U17&amp;"'","")&amp;", text: '"&amp;SUBSTITUTE(X17,CHAR(10),"\n")&amp;"', textEn: '"&amp;SUBSTITUTE(SUBSTITUTE(Z17,CHAR(10),"\n"),"'","\'")&amp;"'"&amp;IF(V17="○",", sealable: true","")&amp;IF(W17="○",", removable: true","")&amp;"}"</f>
        <v>, '09-chikage-A1-n-5': {megami: 'chikage', anotherID: 'A1', replace: '09-chikage-o-n-5', name: '仕掛け番傘', nameEn: '', ruby: 'しかけばんがさ', baseType: 'normal', types: ['attack'], range: '4', damage: '2/1', text: '不可避 \n【常時】相手の手札が2枚以上あるならば、この《攻撃》は距離拡大(近2)と距離拡大(遠2)を得る。 \n(他に何もなければ、適正距離は2-6になる)', textEn: ''}</v>
      </c>
    </row>
    <row r="18" spans="1:28" ht="24">
      <c r="A18" s="1" t="s">
        <v>1376</v>
      </c>
      <c r="B18" s="1" t="s">
        <v>1364</v>
      </c>
      <c r="C18" s="1" t="s">
        <v>32</v>
      </c>
      <c r="D18" s="1" t="s">
        <v>1375</v>
      </c>
      <c r="E18" s="1" t="s">
        <v>1387</v>
      </c>
      <c r="F18" s="1" t="s">
        <v>1367</v>
      </c>
      <c r="I18" s="1" t="s">
        <v>1341</v>
      </c>
      <c r="N18" s="1" t="s">
        <v>76</v>
      </c>
      <c r="Q18" s="5"/>
      <c r="S18" s="5"/>
      <c r="X18" s="6" t="s">
        <v>1370</v>
      </c>
      <c r="Y18" s="6"/>
      <c r="Z18" s="6"/>
      <c r="AA18" s="5"/>
      <c r="AB18" s="7" t="str">
        <f>", '"&amp;A18&amp;"': {megami: '"&amp;B18&amp;"'"&amp;IF(C18&lt;&gt;"",", anotherID: '"&amp;C18&amp;"', replace: '"&amp;D18&amp;"'","")&amp;", name: '"&amp;SUBSTITUTE(E18,"'","\'")&amp;"', nameEn: '"&amp;SUBSTITUTE(H18,"'","\'")&amp;"', ruby: '"&amp;F18&amp;"', baseType: '"&amp;VLOOKUP(I18,マスタ!$A$1:$B$99,2,FALSE)&amp;"'" &amp; IF(J18 = "○", ", extra: true", "")  &amp; IF(K18 &lt;&gt; "", ", extraFrom: '" &amp; K18 &amp; "'", "")  &amp; IF(L18 &lt;&gt; "", ", exchangabaleTo: '" &amp; L18 &amp; "'", "")&amp; IF(M18 = "○", ", poison: true'", "")&amp; ", types: ['"&amp;VLOOKUP(N18,マスタ!$D$1:$E$99,2,FALSE)&amp;"'"&amp;IF(O18&lt;&gt;"",", '"&amp;VLOOKUP(O18,マスタ!$D$1:$E$99,2,FALSE)&amp;"'","")&amp;"]"&amp;IF(P18&lt;&gt;"",", range: '"&amp;P18&amp;"'","")&amp;IF(R18&lt;&gt;"",", damage: '"&amp;R18&amp;"'","")&amp;IF(T18&lt;&gt;"",", capacity: '"&amp;T18&amp;"'","")&amp;IF(U18&lt;&gt;"",", cost: '"&amp;U18&amp;"'","")&amp;", text: '"&amp;SUBSTITUTE(X18,CHAR(10),"\n")&amp;"', textEn: '"&amp;SUBSTITUTE(SUBSTITUTE(Z18,CHAR(10),"\n"),"'","\'")&amp;"'"&amp;IF(V18="○",", sealable: true","")&amp;IF(W18="○",", removable: true","")&amp;"}"</f>
        <v>, '09-chikage-A1-n-6': {megami: 'chikage', anotherID: 'A1', replace: '09-chikage-o-n-6', name: '奮迅', nameEn: '', ruby: 'ふんじん', baseType: 'normal', types: ['action'], text: '相手の手札が2枚以上あるならば、あなたは集中力を1得る。 \n間合⇔ダスト：1', textEn: ''}</v>
      </c>
    </row>
    <row r="19" spans="1:28">
      <c r="A19" s="1" t="s">
        <v>1378</v>
      </c>
      <c r="B19" s="1" t="s">
        <v>1364</v>
      </c>
      <c r="C19" s="1" t="s">
        <v>32</v>
      </c>
      <c r="D19" s="1" t="s">
        <v>1377</v>
      </c>
      <c r="E19" s="1" t="s">
        <v>1386</v>
      </c>
      <c r="F19" s="1" t="s">
        <v>1368</v>
      </c>
      <c r="I19" s="1" t="s">
        <v>112</v>
      </c>
      <c r="N19" s="1" t="s">
        <v>1342</v>
      </c>
      <c r="P19" s="1" t="s">
        <v>1380</v>
      </c>
      <c r="Q19" s="5"/>
      <c r="R19" s="1" t="s">
        <v>1382</v>
      </c>
      <c r="S19" s="5"/>
      <c r="U19" s="1" t="s">
        <v>1383</v>
      </c>
      <c r="X19" s="6" t="s">
        <v>1371</v>
      </c>
      <c r="Y19" s="6"/>
      <c r="Z19" s="6"/>
      <c r="AA19" s="5"/>
      <c r="AB19" s="7" t="str">
        <f>", '"&amp;A19&amp;"': {megami: '"&amp;B19&amp;"'"&amp;IF(C19&lt;&gt;"",", anotherID: '"&amp;C19&amp;"', replace: '"&amp;D19&amp;"'","")&amp;", name: '"&amp;SUBSTITUTE(E19,"'","\'")&amp;"', nameEn: '"&amp;SUBSTITUTE(H19,"'","\'")&amp;"', ruby: '"&amp;F19&amp;"', baseType: '"&amp;VLOOKUP(I19,マスタ!$A$1:$B$99,2,FALSE)&amp;"'" &amp; IF(J19 = "○", ", extra: true", "")  &amp; IF(K19 &lt;&gt; "", ", extraFrom: '" &amp; K19 &amp; "'", "")  &amp; IF(L19 &lt;&gt; "", ", exchangabaleTo: '" &amp; L19 &amp; "'", "")&amp; IF(M19 = "○", ", poison: true'", "")&amp; ", types: ['"&amp;VLOOKUP(N19,マスタ!$D$1:$E$99,2,FALSE)&amp;"'"&amp;IF(O19&lt;&gt;"",", '"&amp;VLOOKUP(O19,マスタ!$D$1:$E$99,2,FALSE)&amp;"'","")&amp;"]"&amp;IF(P19&lt;&gt;"",", range: '"&amp;P19&amp;"'","")&amp;IF(R19&lt;&gt;"",", damage: '"&amp;R19&amp;"'","")&amp;IF(T19&lt;&gt;"",", capacity: '"&amp;T19&amp;"'","")&amp;IF(U19&lt;&gt;"",", cost: '"&amp;U19&amp;"'","")&amp;", text: '"&amp;SUBSTITUTE(X19,CHAR(10),"\n")&amp;"', textEn: '"&amp;SUBSTITUTE(SUBSTITUTE(Z19,CHAR(10),"\n"),"'","\'")&amp;"'"&amp;IF(V19="○",", sealable: true","")&amp;IF(W19="○",", removable: true","")&amp;"}"</f>
        <v>, '09-chikage-A1-s-4': {megami: 'chikage', anotherID: 'A1', replace: '09-chikage-o-s-4', name: '残滓の絆毒', nameEn: '', ruby: 'ざんしのきずなどく', baseType: 'special', types: ['attack'], range: '0-1', damage: '4/X', cost: '5', text: '【常時】Xは相手の手札にあるカードの枚数の2倍に等しい。', textEn: ''}</v>
      </c>
    </row>
    <row r="20" spans="1:28">
      <c r="A20" s="1" t="s">
        <v>1506</v>
      </c>
      <c r="B20" s="1" t="s">
        <v>1384</v>
      </c>
      <c r="C20" s="1" t="s">
        <v>32</v>
      </c>
      <c r="D20" s="1" t="s">
        <v>1389</v>
      </c>
      <c r="E20" s="1" t="s">
        <v>1385</v>
      </c>
      <c r="F20" s="1" t="s">
        <v>1388</v>
      </c>
      <c r="I20" s="1" t="s">
        <v>1341</v>
      </c>
      <c r="N20" s="1" t="s">
        <v>1342</v>
      </c>
      <c r="P20" s="1" t="s">
        <v>1415</v>
      </c>
      <c r="Q20" s="5"/>
      <c r="R20" s="1" t="s">
        <v>1417</v>
      </c>
      <c r="S20" s="5"/>
      <c r="X20" s="6" t="s">
        <v>1422</v>
      </c>
      <c r="Y20" s="6"/>
      <c r="Z20" s="6"/>
      <c r="AA20" s="5"/>
      <c r="AB20" s="7" t="str">
        <f>", '"&amp;A20&amp;"': {megami: '"&amp;B20&amp;"'"&amp;IF(C20&lt;&gt;"",", anotherID: '"&amp;C20&amp;"', replace: '"&amp;D20&amp;"'","")&amp;", name: '"&amp;SUBSTITUTE(E20,"'","\'")&amp;"', nameEn: '"&amp;SUBSTITUTE(H20,"'","\'")&amp;"', ruby: '"&amp;F20&amp;"', baseType: '"&amp;VLOOKUP(I20,マスタ!$A$1:$B$99,2,FALSE)&amp;"'" &amp; IF(J20 = "○", ", extra: true", "")  &amp; IF(K20 &lt;&gt; "", ", extraFrom: '" &amp; K20 &amp; "'", "")  &amp; IF(L20 &lt;&gt; "", ", exchangabaleTo: '" &amp; L20 &amp; "'", "")&amp; IF(M20 = "○", ", poison: true'", "")&amp; ", types: ['"&amp;VLOOKUP(N20,マスタ!$D$1:$E$99,2,FALSE)&amp;"'"&amp;IF(O20&lt;&gt;"",", '"&amp;VLOOKUP(O20,マスタ!$D$1:$E$99,2,FALSE)&amp;"'","")&amp;"]"&amp;IF(P20&lt;&gt;"",", range: '"&amp;P20&amp;"'","")&amp;IF(R20&lt;&gt;"",", damage: '"&amp;R20&amp;"'","")&amp;IF(T20&lt;&gt;"",", capacity: '"&amp;T20&amp;"'","")&amp;IF(U20&lt;&gt;"",", cost: '"&amp;U20&amp;"'","")&amp;", text: '"&amp;SUBSTITUTE(X20,CHAR(10),"\n")&amp;"', textEn: '"&amp;SUBSTITUTE(SUBSTITUTE(Z20,CHAR(10),"\n"),"'","\'")&amp;"'"&amp;IF(V20="○",", sealable: true","")&amp;IF(W20="○",", removable: true","")&amp;"}"</f>
        <v>, '13-utsuro-A1-n-2': {megami: 'utsuro', anotherID: 'A1', replace: '13-utsuro-o-n-2', name: '蝕みの塵', nameEn: '', ruby: 'むしばみのちり', baseType: 'normal', types: ['attack'], range: '3-6', damage: '2/0', text: '【攻撃後】相手がライフへのダメージを選んだならば、相フレア→ダスト：2', textEn: ''}</v>
      </c>
    </row>
    <row r="21" spans="1:28" ht="36">
      <c r="A21" s="1" t="s">
        <v>1505</v>
      </c>
      <c r="B21" s="1" t="s">
        <v>1384</v>
      </c>
      <c r="C21" s="1" t="s">
        <v>32</v>
      </c>
      <c r="D21" s="1" t="s">
        <v>1390</v>
      </c>
      <c r="E21" s="1" t="s">
        <v>1392</v>
      </c>
      <c r="F21" s="1" t="s">
        <v>1393</v>
      </c>
      <c r="I21" s="1" t="s">
        <v>112</v>
      </c>
      <c r="N21" s="1" t="s">
        <v>76</v>
      </c>
      <c r="Q21" s="5"/>
      <c r="S21" s="5"/>
      <c r="U21" s="1" t="s">
        <v>1421</v>
      </c>
      <c r="W21" s="1" t="s">
        <v>1402</v>
      </c>
      <c r="X21" s="6" t="s">
        <v>1504</v>
      </c>
      <c r="Y21" s="6"/>
      <c r="Z21" s="6"/>
      <c r="AA21" s="5"/>
      <c r="AB21" s="7" t="str">
        <f>", '"&amp;A21&amp;"': {megami: '"&amp;B21&amp;"'"&amp;IF(C21&lt;&gt;"",", anotherID: '"&amp;C21&amp;"', replace: '"&amp;D21&amp;"'","")&amp;", name: '"&amp;SUBSTITUTE(E21,"'","\'")&amp;"', nameEn: '"&amp;SUBSTITUTE(H21,"'","\'")&amp;"', ruby: '"&amp;F21&amp;"', baseType: '"&amp;VLOOKUP(I21,マスタ!$A$1:$B$99,2,FALSE)&amp;"'" &amp; IF(J21 = "○", ", extra: true", "")  &amp; IF(K21 &lt;&gt; "", ", extraFrom: '" &amp; K21 &amp; "'", "")  &amp; IF(L21 &lt;&gt; "", ", exchangabaleTo: '" &amp; L21 &amp; "'", "")&amp; IF(M21 = "○", ", poison: true'", "")&amp; ", types: ['"&amp;VLOOKUP(N21,マスタ!$D$1:$E$99,2,FALSE)&amp;"'"&amp;IF(O21&lt;&gt;"",", '"&amp;VLOOKUP(O21,マスタ!$D$1:$E$99,2,FALSE)&amp;"'","")&amp;"]"&amp;IF(P21&lt;&gt;"",", range: '"&amp;P21&amp;"'","")&amp;IF(R21&lt;&gt;"",", damage: '"&amp;R21&amp;"'","")&amp;IF(T21&lt;&gt;"",", capacity: '"&amp;T21&amp;"'","")&amp;IF(U21&lt;&gt;"",", cost: '"&amp;U21&amp;"'","")&amp;", text: '"&amp;SUBSTITUTE(X21,CHAR(10),"\n")&amp;"', textEn: '"&amp;SUBSTITUTE(SUBSTITUTE(Z21,CHAR(10),"\n"),"'","\'")&amp;"'"&amp;IF(V21="○",", sealable: true","")&amp;IF(W21="○",", removable: true","")&amp;"}"</f>
        <v>, '13-utsuro-A1-s-1': {megami: 'utsuro', anotherID: 'A1', replace: '13-utsuro-o-s-1', name: '残響装置:枢式', nameEn: '', ruby: 'ざんきょうそうち　くるるしき',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textEn: '', removable: true}</v>
      </c>
    </row>
    <row r="22" spans="1:28" ht="36">
      <c r="A22" s="1" t="s">
        <v>1394</v>
      </c>
      <c r="B22" s="1" t="s">
        <v>1384</v>
      </c>
      <c r="C22" s="1" t="s">
        <v>1398</v>
      </c>
      <c r="E22" s="1" t="s">
        <v>1400</v>
      </c>
      <c r="F22" s="1" t="s">
        <v>1401</v>
      </c>
      <c r="I22" s="1" t="s">
        <v>112</v>
      </c>
      <c r="J22" s="1" t="s">
        <v>1502</v>
      </c>
      <c r="K22" s="1" t="s">
        <v>1424</v>
      </c>
      <c r="N22" s="1" t="s">
        <v>76</v>
      </c>
      <c r="Q22" s="5"/>
      <c r="S22" s="5"/>
      <c r="U22" s="1" t="s">
        <v>1420</v>
      </c>
      <c r="X22" s="6" t="s">
        <v>1404</v>
      </c>
      <c r="Y22" s="6"/>
      <c r="Z22" s="6"/>
      <c r="AA22" s="5"/>
      <c r="AB22" s="7" t="str">
        <f>", '"&amp;A22&amp;"': {megami: '"&amp;B22&amp;"'"&amp;IF(C22&lt;&gt;"",", anotherID: '"&amp;C22&amp;"', replace: '"&amp;D22&amp;"'","")&amp;", name: '"&amp;SUBSTITUTE(E22,"'","\'")&amp;"', nameEn: '"&amp;SUBSTITUTE(H22,"'","\'")&amp;"', ruby: '"&amp;F22&amp;"', baseType: '"&amp;VLOOKUP(I22,マスタ!$A$1:$B$99,2,FALSE)&amp;"'" &amp; IF(J22 = "○", ", extra: true", "")  &amp; IF(K22 &lt;&gt; "", ", extraFrom: '" &amp; K22 &amp; "'", "")  &amp; IF(L22 &lt;&gt; "", ", exchangabaleTo: '" &amp; L22 &amp; "'", "")&amp; IF(M22 = "○", ", poison: true'", "")&amp; ", types: ['"&amp;VLOOKUP(N22,マスタ!$D$1:$E$99,2,FALSE)&amp;"'"&amp;IF(O22&lt;&gt;"",", '"&amp;VLOOKUP(O22,マスタ!$D$1:$E$99,2,FALSE)&amp;"'","")&amp;"]"&amp;IF(P22&lt;&gt;"",", range: '"&amp;P22&amp;"'","")&amp;IF(R22&lt;&gt;"",", damage: '"&amp;R22&amp;"'","")&amp;IF(T22&lt;&gt;"",", capacity: '"&amp;T22&amp;"'","")&amp;IF(U22&lt;&gt;"",", cost: '"&amp;U22&amp;"'","")&amp;", text: '"&amp;SUBSTITUTE(X22,CHAR(10),"\n")&amp;"', textEn: '"&amp;SUBSTITUTE(SUBSTITUTE(Z22,CHAR(10),"\n"),"'","\'")&amp;"'"&amp;IF(V22="○",", sealable: true","")&amp;IF(W22="○",", removable: true","")&amp;"}"</f>
        <v>, '13-utsuro-A1-s-1-ex1': {megami: 'utsuro', anotherID: 'A1', replace: '', name: '望我', nameEn: '', ruby: 'ジェラーニエ', baseType: 'special', extra: true, extraFrom: '13-utsuro-A1-s-1', types: ['action'], cost: '6', text: '【使用済】あなたはダメージを受けない。 \n----\n【即再起】あなたのメインフェイズが開始する。', textEn: ''}</v>
      </c>
    </row>
    <row r="23" spans="1:28" ht="24">
      <c r="A23" s="1" t="s">
        <v>1395</v>
      </c>
      <c r="B23" s="1" t="s">
        <v>1384</v>
      </c>
      <c r="C23" s="1" t="s">
        <v>1399</v>
      </c>
      <c r="E23" s="1" t="s">
        <v>1410</v>
      </c>
      <c r="F23" s="1" t="s">
        <v>1411</v>
      </c>
      <c r="I23" s="1" t="s">
        <v>1341</v>
      </c>
      <c r="J23" s="1" t="s">
        <v>1502</v>
      </c>
      <c r="K23" s="1" t="s">
        <v>1424</v>
      </c>
      <c r="N23" s="1" t="s">
        <v>1342</v>
      </c>
      <c r="O23" s="1" t="s">
        <v>65</v>
      </c>
      <c r="P23" s="1" t="s">
        <v>1416</v>
      </c>
      <c r="Q23" s="5"/>
      <c r="R23" s="1" t="s">
        <v>1418</v>
      </c>
      <c r="S23" s="5"/>
      <c r="X23" s="6" t="s">
        <v>1405</v>
      </c>
      <c r="Y23" s="6"/>
      <c r="Z23" s="6"/>
      <c r="AA23" s="5"/>
      <c r="AB23" s="7" t="str">
        <f>", '"&amp;A23&amp;"': {megami: '"&amp;B23&amp;"'"&amp;IF(C23&lt;&gt;"",", anotherID: '"&amp;C23&amp;"', replace: '"&amp;D23&amp;"'","")&amp;", name: '"&amp;SUBSTITUTE(E23,"'","\'")&amp;"', nameEn: '"&amp;SUBSTITUTE(H23,"'","\'")&amp;"', ruby: '"&amp;F23&amp;"', baseType: '"&amp;VLOOKUP(I23,マスタ!$A$1:$B$99,2,FALSE)&amp;"'" &amp; IF(J23 = "○", ", extra: true", "")  &amp; IF(K23 &lt;&gt; "", ", extraFrom: '" &amp; K23 &amp; "'", "")  &amp; IF(L23 &lt;&gt; "", ", exchangabaleTo: '" &amp; L23 &amp; "'", "")&amp; IF(M23 = "○", ", poison: true'", "")&amp; ", types: ['"&amp;VLOOKUP(N23,マスタ!$D$1:$E$99,2,FALSE)&amp;"'"&amp;IF(O23&lt;&gt;"",", '"&amp;VLOOKUP(O23,マスタ!$D$1:$E$99,2,FALSE)&amp;"'","")&amp;"]"&amp;IF(P23&lt;&gt;"",", range: '"&amp;P23&amp;"'","")&amp;IF(R23&lt;&gt;"",", damage: '"&amp;R23&amp;"'","")&amp;IF(T23&lt;&gt;"",", capacity: '"&amp;T23&amp;"'","")&amp;IF(U23&lt;&gt;"",", cost: '"&amp;U23&amp;"'","")&amp;", text: '"&amp;SUBSTITUTE(X23,CHAR(10),"\n")&amp;"', textEn: '"&amp;SUBSTITUTE(SUBSTITUTE(Z23,CHAR(10),"\n"),"'","\'")&amp;"'"&amp;IF(V23="○",", sealable: true","")&amp;IF(W23="○",", removable: true","")&amp;"}"</f>
        <v>, '13-utsuro-A1-s-1-ex2': {megami: 'utsuro', anotherID: 'A1', replace: '', name: '万象乖ク殲滅ノ影', nameEn: '', ruby: 'ばんしょうそむくせんめつのかげ', baseType: 'normal', extra: true, extraFrom: '13-utsuro-A1-s-1', types: ['attack', 'fullpower'], range: '0-3', damage: '-/0', text: '対応不可 \n【攻撃後】相手は相手のオーラ、フレア、ライフのいずれかから桜花結晶を合計6つダストへ移動させる。', textEn: ''}</v>
      </c>
    </row>
    <row r="24" spans="1:28" ht="48">
      <c r="A24" s="1" t="s">
        <v>1396</v>
      </c>
      <c r="B24" s="1" t="s">
        <v>1384</v>
      </c>
      <c r="C24" s="1" t="s">
        <v>1398</v>
      </c>
      <c r="E24" s="1" t="s">
        <v>1408</v>
      </c>
      <c r="F24" s="1" t="s">
        <v>1409</v>
      </c>
      <c r="I24" s="1" t="s">
        <v>1341</v>
      </c>
      <c r="J24" s="1" t="s">
        <v>1502</v>
      </c>
      <c r="K24" s="1" t="s">
        <v>1424</v>
      </c>
      <c r="N24" s="1" t="s">
        <v>76</v>
      </c>
      <c r="O24" s="1" t="s">
        <v>65</v>
      </c>
      <c r="Q24" s="5"/>
      <c r="S24" s="5"/>
      <c r="X24" s="6" t="s">
        <v>1406</v>
      </c>
      <c r="Y24" s="6"/>
      <c r="Z24" s="6"/>
      <c r="AA24" s="5"/>
      <c r="AB24" s="7" t="str">
        <f>", '"&amp;A24&amp;"': {megami: '"&amp;B24&amp;"'"&amp;IF(C24&lt;&gt;"",", anotherID: '"&amp;C24&amp;"', replace: '"&amp;D24&amp;"'","")&amp;", name: '"&amp;SUBSTITUTE(E24,"'","\'")&amp;"', nameEn: '"&amp;SUBSTITUTE(H24,"'","\'")&amp;"', ruby: '"&amp;F24&amp;"', baseType: '"&amp;VLOOKUP(I24,マスタ!$A$1:$B$99,2,FALSE)&amp;"'" &amp; IF(J24 = "○", ", extra: true", "")  &amp; IF(K24 &lt;&gt; "", ", extraFrom: '" &amp; K24 &amp; "'", "")  &amp; IF(L24 &lt;&gt; "", ", exchangabaleTo: '" &amp; L24 &amp; "'", "")&amp; IF(M24 = "○", ", poison: true'", "")&amp; ", types: ['"&amp;VLOOKUP(N24,マスタ!$D$1:$E$99,2,FALSE)&amp;"'"&amp;IF(O24&lt;&gt;"",", '"&amp;VLOOKUP(O24,マスタ!$D$1:$E$99,2,FALSE)&amp;"'","")&amp;"]"&amp;IF(P24&lt;&gt;"",", range: '"&amp;P24&amp;"'","")&amp;IF(R24&lt;&gt;"",", damage: '"&amp;R24&amp;"'","")&amp;IF(T24&lt;&gt;"",", capacity: '"&amp;T24&amp;"'","")&amp;IF(U24&lt;&gt;"",", cost: '"&amp;U24&amp;"'","")&amp;", text: '"&amp;SUBSTITUTE(X24,CHAR(10),"\n")&amp;"', textEn: '"&amp;SUBSTITUTE(SUBSTITUTE(Z24,CHAR(10),"\n"),"'","\'")&amp;"'"&amp;IF(V24="○",", sealable: true","")&amp;IF(W24="○",", removable: true","")&amp;"}"</f>
        <v>, '13-utsuro-A1-s-1-ex3': {megami: 'utsuro', anotherID: 'A1', replace: '', name: '我ヲ亡クシテ静寂ヲ往ク', nameEn: '', ruby: 'われをなくしてせいじゃくをゆく', baseType: 'normal', extra: true, extraFrom: '13-utsuro-A1-s-1', types: ['action', 'fullpower'], text: 'あなたは《前進》以外の基本動作を5回まで行ってもよい。 \n攻撃「適正距離4-10、3/2」を行う。 \n攻撃「適正距離5-10、1/1」を行う。 \n攻撃「適正距離6-10、1/1」を行う。', textEn: ''}</v>
      </c>
    </row>
    <row r="25" spans="1:28">
      <c r="A25" s="1" t="s">
        <v>1397</v>
      </c>
      <c r="B25" s="1" t="s">
        <v>1384</v>
      </c>
      <c r="C25" s="1" t="s">
        <v>1399</v>
      </c>
      <c r="E25" s="1" t="s">
        <v>1412</v>
      </c>
      <c r="F25" s="1" t="s">
        <v>1413</v>
      </c>
      <c r="I25" s="1" t="s">
        <v>1341</v>
      </c>
      <c r="J25" s="1" t="s">
        <v>1502</v>
      </c>
      <c r="K25" s="1" t="s">
        <v>1424</v>
      </c>
      <c r="N25" s="1" t="s">
        <v>1414</v>
      </c>
      <c r="Q25" s="5"/>
      <c r="S25" s="5"/>
      <c r="T25" s="1" t="s">
        <v>1419</v>
      </c>
      <c r="X25" s="6" t="s">
        <v>1407</v>
      </c>
      <c r="Y25" s="6"/>
      <c r="Z25" s="6"/>
      <c r="AA25" s="5"/>
      <c r="AB25" s="7" t="str">
        <f>", '"&amp;A25&amp;"': {megami: '"&amp;B25&amp;"'"&amp;IF(C25&lt;&gt;"",", anotherID: '"&amp;C25&amp;"', replace: '"&amp;D25&amp;"'","")&amp;", name: '"&amp;SUBSTITUTE(E25,"'","\'")&amp;"', nameEn: '"&amp;SUBSTITUTE(H25,"'","\'")&amp;"', ruby: '"&amp;F25&amp;"', baseType: '"&amp;VLOOKUP(I25,マスタ!$A$1:$B$99,2,FALSE)&amp;"'" &amp; IF(J25 = "○", ", extra: true", "")  &amp; IF(K25 &lt;&gt; "", ", extraFrom: '" &amp; K25 &amp; "'", "")  &amp; IF(L25 &lt;&gt; "", ", exchangabaleTo: '" &amp; L25 &amp; "'", "")&amp; IF(M25 = "○", ", poison: true'", "")&amp; ", types: ['"&amp;VLOOKUP(N25,マスタ!$D$1:$E$99,2,FALSE)&amp;"'"&amp;IF(O25&lt;&gt;"",", '"&amp;VLOOKUP(O25,マスタ!$D$1:$E$99,2,FALSE)&amp;"'","")&amp;"]"&amp;IF(P25&lt;&gt;"",", range: '"&amp;P25&amp;"'","")&amp;IF(R25&lt;&gt;"",", damage: '"&amp;R25&amp;"'","")&amp;IF(T25&lt;&gt;"",", capacity: '"&amp;T25&amp;"'","")&amp;IF(U25&lt;&gt;"",", cost: '"&amp;U25&amp;"'","")&amp;", text: '"&amp;SUBSTITUTE(X25,CHAR(10),"\n")&amp;"', textEn: '"&amp;SUBSTITUTE(SUBSTITUTE(Z25,CHAR(10),"\n"),"'","\'")&amp;"'"&amp;IF(V25="○",", sealable: true","")&amp;IF(W25="○",", removable: true","")&amp;"}"</f>
        <v>, '13-utsuro-A1-s-1-ex4': {megami: 'utsuro', anotherID: 'A1', replace: '', name: '終焉、来タレ', nameEn: '', ruby: 'しゅうえん、きたれ', baseType: 'normal', extra: true, extraFrom: '13-utsuro-A1-s-1', types: ['enhance'], capacity: '2', text: '【破棄時】相手は手札と山札をすべて捨て札にする。相手の集中力は0になる。相手を畏縮させる。', textEn: ''}</v>
      </c>
    </row>
    <row r="26" spans="1:28" ht="36">
      <c r="A26" s="1" t="s">
        <v>1427</v>
      </c>
      <c r="B26" s="1" t="s">
        <v>1426</v>
      </c>
      <c r="E26" s="1" t="s">
        <v>1445</v>
      </c>
      <c r="F26" s="1" t="s">
        <v>1463</v>
      </c>
      <c r="G26" s="32"/>
      <c r="H26" s="4"/>
      <c r="I26" s="1" t="s">
        <v>1341</v>
      </c>
      <c r="L26" s="1" t="s">
        <v>1443</v>
      </c>
      <c r="N26" s="53" t="s">
        <v>28</v>
      </c>
      <c r="O26" s="53"/>
      <c r="P26" s="53" t="s">
        <v>29</v>
      </c>
      <c r="Q26" s="5"/>
      <c r="R26" s="1" t="s">
        <v>172</v>
      </c>
      <c r="S26" s="5"/>
      <c r="X26" s="6" t="s">
        <v>1483</v>
      </c>
      <c r="Y26" s="47"/>
      <c r="Z26" s="25"/>
      <c r="AA26" s="5"/>
      <c r="AB26" s="7" t="str">
        <f>", '"&amp;A26&amp;"': {megami: '"&amp;B26&amp;"'"&amp;IF(C26&lt;&gt;"",", anotherID: '"&amp;C26&amp;"', replace: '"&amp;D26&amp;"'","")&amp;", name: '"&amp;SUBSTITUTE(E26,"'","\'")&amp;"', nameEn: '"&amp;SUBSTITUTE(H26,"'","\'")&amp;"', ruby: '"&amp;F26&amp;"', baseType: '"&amp;VLOOKUP(I26,マスタ!$A$1:$B$99,2,FALSE)&amp;"'" &amp; IF(J26 = "○", ", extra: true", "")  &amp; IF(K26 &lt;&gt; "", ", extraFrom: '" &amp; K26 &amp; "'", "")  &amp; IF(L26 &lt;&gt; "", ", exchangabaleTo: '" &amp; L26 &amp; "'", "")&amp; IF(M26 = "○", ", poison: true'", "")&amp; ", types: ['"&amp;VLOOKUP(N26,マスタ!$D$1:$E$99,2,FALSE)&amp;"'"&amp;IF(O26&lt;&gt;"",", '"&amp;VLOOKUP(O26,マスタ!$D$1:$E$99,2,FALSE)&amp;"'","")&amp;"]"&amp;IF(P26&lt;&gt;"",", range: '"&amp;P26&amp;"'","")&amp;IF(R26&lt;&gt;"",", damage: '"&amp;R26&amp;"'","")&amp;IF(T26&lt;&gt;"",", capacity: '"&amp;T26&amp;"'","")&amp;IF(U26&lt;&gt;"",", cost: '"&amp;U26&amp;"'","")&amp;", text: '"&amp;SUBSTITUTE(X26,CHAR(10),"\n")&amp;"', textEn: '"&amp;SUBSTITUTE(SUBSTITUTE(Z26,CHAR(10),"\n"),"'","\'")&amp;"'"&amp;IF(V26="○",", sealable: true","")&amp;IF(W26="○",", removable: true","")&amp;"}"</f>
        <v>, '14-honoka-o-n-1': {megami: 'honoka', name: '精霊式', nameEn: '', ruby: 'せいれいしき', baseType: 'normal', exchangabaleTo: '14-honoka-o-n-1-ex1', types: ['attack'], range: '3-4', damage: '1/1', text: '対応不可 \n【攻撃後】開花-この「精霊式」を追加札の「守護霊式」と交換してもよい。そうした場合、その「守護霊式」を山札の底に置いてもよい。', textEn: ''}</v>
      </c>
    </row>
    <row r="27" spans="1:28" ht="36">
      <c r="A27" s="1" t="s">
        <v>1443</v>
      </c>
      <c r="B27" s="1" t="s">
        <v>1426</v>
      </c>
      <c r="E27" s="1" t="s">
        <v>1456</v>
      </c>
      <c r="F27" s="1" t="s">
        <v>1475</v>
      </c>
      <c r="G27" s="32"/>
      <c r="H27" s="4"/>
      <c r="I27" s="1" t="s">
        <v>1341</v>
      </c>
      <c r="J27" s="1" t="s">
        <v>1502</v>
      </c>
      <c r="K27" s="1" t="s">
        <v>1427</v>
      </c>
      <c r="L27" s="1" t="s">
        <v>1442</v>
      </c>
      <c r="N27" s="53" t="s">
        <v>28</v>
      </c>
      <c r="O27" s="53" t="s">
        <v>94</v>
      </c>
      <c r="P27" s="53" t="s">
        <v>1482</v>
      </c>
      <c r="Q27" s="5"/>
      <c r="R27" s="1" t="s">
        <v>37</v>
      </c>
      <c r="S27" s="5"/>
      <c r="X27" s="6" t="s">
        <v>1492</v>
      </c>
      <c r="Y27" s="47"/>
      <c r="Z27" s="25"/>
      <c r="AA27" s="5"/>
      <c r="AB27" s="7" t="str">
        <f>", '"&amp;A27&amp;"': {megami: '"&amp;B27&amp;"'"&amp;IF(C27&lt;&gt;"",", anotherID: '"&amp;C27&amp;"', replace: '"&amp;D27&amp;"'","")&amp;", name: '"&amp;SUBSTITUTE(E27,"'","\'")&amp;"', nameEn: '"&amp;SUBSTITUTE(H27,"'","\'")&amp;"', ruby: '"&amp;F27&amp;"', baseType: '"&amp;VLOOKUP(I27,マスタ!$A$1:$B$99,2,FALSE)&amp;"'" &amp; IF(J27 = "○", ", extra: true", "")  &amp; IF(K27 &lt;&gt; "", ", extraFrom: '" &amp; K27 &amp; "'", "")  &amp; IF(L27 &lt;&gt; "", ", exchangabaleTo: '" &amp; L27 &amp; "'", "")&amp; IF(M27 = "○", ", poison: true'", "")&amp; ", types: ['"&amp;VLOOKUP(N27,マスタ!$D$1:$E$99,2,FALSE)&amp;"'"&amp;IF(O27&lt;&gt;"",", '"&amp;VLOOKUP(O27,マスタ!$D$1:$E$99,2,FALSE)&amp;"'","")&amp;"]"&amp;IF(P27&lt;&gt;"",", range: '"&amp;P27&amp;"'","")&amp;IF(R27&lt;&gt;"",", damage: '"&amp;R27&amp;"'","")&amp;IF(T27&lt;&gt;"",", capacity: '"&amp;T27&amp;"'","")&amp;IF(U27&lt;&gt;"",", cost: '"&amp;U27&amp;"'","")&amp;", text: '"&amp;SUBSTITUTE(X27,CHAR(10),"\n")&amp;"', textEn: '"&amp;SUBSTITUTE(SUBSTITUTE(Z27,CHAR(10),"\n"),"'","\'")&amp;"'"&amp;IF(V27="○",", sealable: true","")&amp;IF(W27="○",", removable: true","")&amp;"}"</f>
        <v>, '14-honoka-o-n-1-ex1': {megami: 'honoka', name: '守護霊式', nameEn: '', ruby: 'しゅごれいしき', baseType: 'normal', extra: true, extraFrom: '14-honoka-o-n-1', exchangabaleTo: '14-honoka-o-n-1-ex2', types: ['attack', 'reaction'], range: '2-3', damage: '2/1', text: '【攻撃後】ダスト→自オーラ：1 \n【攻撃後】開花-この「守護霊式」を追加札の「突撃霊式」と交換してもよい。そうした場合、その「突撃霊式」を山札の底に置いてもよい。', textEn: ''}</v>
      </c>
    </row>
    <row r="28" spans="1:28" ht="36">
      <c r="A28" s="1" t="s">
        <v>1442</v>
      </c>
      <c r="B28" s="1" t="s">
        <v>1426</v>
      </c>
      <c r="E28" s="1" t="s">
        <v>1457</v>
      </c>
      <c r="F28" s="1" t="s">
        <v>1467</v>
      </c>
      <c r="G28" s="32"/>
      <c r="H28" s="4"/>
      <c r="I28" s="1" t="s">
        <v>1341</v>
      </c>
      <c r="J28" s="1" t="s">
        <v>1502</v>
      </c>
      <c r="K28" s="1" t="s">
        <v>1443</v>
      </c>
      <c r="L28" s="1" t="s">
        <v>1441</v>
      </c>
      <c r="N28" s="53" t="s">
        <v>28</v>
      </c>
      <c r="O28" s="53"/>
      <c r="P28" s="53" t="s">
        <v>131</v>
      </c>
      <c r="Q28" s="5"/>
      <c r="R28" s="1" t="s">
        <v>290</v>
      </c>
      <c r="S28" s="5"/>
      <c r="X28" s="6" t="s">
        <v>1490</v>
      </c>
      <c r="Y28" s="47"/>
      <c r="Z28" s="25"/>
      <c r="AA28" s="5"/>
      <c r="AB28" s="7" t="str">
        <f>", '"&amp;A28&amp;"': {megami: '"&amp;B28&amp;"'"&amp;IF(C28&lt;&gt;"",", anotherID: '"&amp;C28&amp;"', replace: '"&amp;D28&amp;"'","")&amp;", name: '"&amp;SUBSTITUTE(E28,"'","\'")&amp;"', nameEn: '"&amp;SUBSTITUTE(H28,"'","\'")&amp;"', ruby: '"&amp;F28&amp;"', baseType: '"&amp;VLOOKUP(I28,マスタ!$A$1:$B$99,2,FALSE)&amp;"'" &amp; IF(J28 = "○", ", extra: true", "")  &amp; IF(K28 &lt;&gt; "", ", extraFrom: '" &amp; K28 &amp; "'", "")  &amp; IF(L28 &lt;&gt; "", ", exchangabaleTo: '" &amp; L28 &amp; "'", "")&amp; IF(M28 = "○", ", poison: true'", "")&amp; ", types: ['"&amp;VLOOKUP(N28,マスタ!$D$1:$E$99,2,FALSE)&amp;"'"&amp;IF(O28&lt;&gt;"",", '"&amp;VLOOKUP(O28,マスタ!$D$1:$E$99,2,FALSE)&amp;"'","")&amp;"]"&amp;IF(P28&lt;&gt;"",", range: '"&amp;P28&amp;"'","")&amp;IF(R28&lt;&gt;"",", damage: '"&amp;R28&amp;"'","")&amp;IF(T28&lt;&gt;"",", capacity: '"&amp;T28&amp;"'","")&amp;IF(U28&lt;&gt;"",", cost: '"&amp;U28&amp;"'","")&amp;", text: '"&amp;SUBSTITUTE(X28,CHAR(10),"\n")&amp;"', textEn: '"&amp;SUBSTITUTE(SUBSTITUTE(Z28,CHAR(10),"\n"),"'","\'")&amp;"'"&amp;IF(V28="○",", sealable: true","")&amp;IF(W28="○",", removable: true","")&amp;"}"</f>
        <v>, '14-honoka-o-n-1-ex2': {megami: 'honoka', name: '突撃霊式', nameEn: '', ruby: 'とつげきれいしき', baseType: 'normal', extra: true, extraFrom: '14-honoka-o-n-1-ex1', exchangabaleTo: '14-honoka-o-n-1-ex3', types: ['attack'], range: '5', damage: '3/2', text: '不可避 \n【攻撃後】開花-この「突撃霊式」を追加札の「神霊ヲウカ」と交換してもよい。そうした場合、その「神霊ヲウカ」を山札の底に置いてもよい。', textEn: ''}</v>
      </c>
    </row>
    <row r="29" spans="1:28" ht="24">
      <c r="A29" s="1" t="s">
        <v>1441</v>
      </c>
      <c r="B29" s="1" t="s">
        <v>1426</v>
      </c>
      <c r="E29" s="1" t="s">
        <v>1458</v>
      </c>
      <c r="F29" s="1" t="s">
        <v>1476</v>
      </c>
      <c r="G29" s="32"/>
      <c r="H29" s="4"/>
      <c r="I29" s="1" t="s">
        <v>1341</v>
      </c>
      <c r="J29" s="1" t="s">
        <v>1502</v>
      </c>
      <c r="K29" s="1" t="s">
        <v>1442</v>
      </c>
      <c r="N29" s="53" t="s">
        <v>28</v>
      </c>
      <c r="O29" s="53" t="s">
        <v>65</v>
      </c>
      <c r="P29" s="53" t="s">
        <v>147</v>
      </c>
      <c r="Q29" s="5"/>
      <c r="R29" s="1" t="s">
        <v>67</v>
      </c>
      <c r="S29" s="5"/>
      <c r="X29" s="6" t="s">
        <v>1494</v>
      </c>
      <c r="Y29" s="47"/>
      <c r="Z29" s="25"/>
      <c r="AA29" s="5"/>
      <c r="AB29" s="7" t="str">
        <f>", '"&amp;A29&amp;"': {megami: '"&amp;B29&amp;"'"&amp;IF(C29&lt;&gt;"",", anotherID: '"&amp;C29&amp;"', replace: '"&amp;D29&amp;"'","")&amp;", name: '"&amp;SUBSTITUTE(E29,"'","\'")&amp;"', nameEn: '"&amp;SUBSTITUTE(H29,"'","\'")&amp;"', ruby: '"&amp;F29&amp;"', baseType: '"&amp;VLOOKUP(I29,マスタ!$A$1:$B$99,2,FALSE)&amp;"'" &amp; IF(J29 = "○", ", extra: true", "")  &amp; IF(K29 &lt;&gt; "", ", extraFrom: '" &amp; K29 &amp; "'", "")  &amp; IF(L29 &lt;&gt; "", ", exchangabaleTo: '" &amp; L29 &amp; "'", "")&amp; IF(M29 = "○", ", poison: true'", "")&amp; ", types: ['"&amp;VLOOKUP(N29,マスタ!$D$1:$E$99,2,FALSE)&amp;"'"&amp;IF(O29&lt;&gt;"",", '"&amp;VLOOKUP(O29,マスタ!$D$1:$E$99,2,FALSE)&amp;"'","")&amp;"]"&amp;IF(P29&lt;&gt;"",", range: '"&amp;P29&amp;"'","")&amp;IF(R29&lt;&gt;"",", damage: '"&amp;R29&amp;"'","")&amp;IF(T29&lt;&gt;"",", capacity: '"&amp;T29&amp;"'","")&amp;IF(U29&lt;&gt;"",", cost: '"&amp;U29&amp;"'","")&amp;", text: '"&amp;SUBSTITUTE(X29,CHAR(10),"\n")&amp;"', textEn: '"&amp;SUBSTITUTE(SUBSTITUTE(Z29,CHAR(10),"\n"),"'","\'")&amp;"'"&amp;IF(V29="○",", sealable: true","")&amp;IF(W29="○",", removable: true","")&amp;"}"</f>
        <v>, '14-honoka-o-n-1-ex3': {megami: 'honoka', name: '神霊ヲウカ', nameEn: '', ruby: 'しんれいをうか', baseType: 'normal', extra: true, extraFrom: '14-honoka-o-n-1-ex2', types: ['attack', 'fullpower'], range: '1-4', damage: '4/3', text: '対応不可 \n【攻撃後】ダスト→自オーラ：2', textEn: ''}</v>
      </c>
    </row>
    <row r="30" spans="1:28" ht="36">
      <c r="A30" s="1" t="s">
        <v>1428</v>
      </c>
      <c r="B30" s="1" t="s">
        <v>1426</v>
      </c>
      <c r="E30" s="1" t="s">
        <v>1446</v>
      </c>
      <c r="F30" s="1" t="s">
        <v>1464</v>
      </c>
      <c r="G30" s="32"/>
      <c r="H30" s="4"/>
      <c r="I30" s="1" t="s">
        <v>1341</v>
      </c>
      <c r="N30" s="54" t="s">
        <v>1495</v>
      </c>
      <c r="O30" s="53"/>
      <c r="P30" s="53" t="s">
        <v>259</v>
      </c>
      <c r="Q30" s="5"/>
      <c r="R30" s="1" t="s">
        <v>37</v>
      </c>
      <c r="S30" s="5"/>
      <c r="X30" s="6" t="s">
        <v>1493</v>
      </c>
      <c r="Y30" s="47"/>
      <c r="Z30" s="25"/>
      <c r="AA30" s="5"/>
      <c r="AB30" s="7" t="str">
        <f>", '"&amp;A30&amp;"': {megami: '"&amp;B30&amp;"'"&amp;IF(C30&lt;&gt;"",", anotherID: '"&amp;C30&amp;"', replace: '"&amp;D30&amp;"'","")&amp;", name: '"&amp;SUBSTITUTE(E30,"'","\'")&amp;"', nameEn: '"&amp;SUBSTITUTE(H30,"'","\'")&amp;"', ruby: '"&amp;F30&amp;"', baseType: '"&amp;VLOOKUP(I30,マスタ!$A$1:$B$99,2,FALSE)&amp;"'" &amp; IF(J30 = "○", ", extra: true", "")  &amp; IF(K30 &lt;&gt; "", ", extraFrom: '" &amp; K30 &amp; "'", "")  &amp; IF(L30 &lt;&gt; "", ", exchangabaleTo: '" &amp; L30 &amp; "'", "")&amp; IF(M30 = "○", ", poison: true'", "")&amp; ", types: ['"&amp;VLOOKUP(N30,マスタ!$D$1:$E$99,2,FALSE)&amp;"'"&amp;IF(O30&lt;&gt;"",", '"&amp;VLOOKUP(O30,マスタ!$D$1:$E$99,2,FALSE)&amp;"'","")&amp;"]"&amp;IF(P30&lt;&gt;"",", range: '"&amp;P30&amp;"'","")&amp;IF(R30&lt;&gt;"",", damage: '"&amp;R30&amp;"'","")&amp;IF(T30&lt;&gt;"",", capacity: '"&amp;T30&amp;"'","")&amp;IF(U30&lt;&gt;"",", cost: '"&amp;U30&amp;"'","")&amp;", text: '"&amp;SUBSTITUTE(X30,CHAR(10),"\n")&amp;"', textEn: '"&amp;SUBSTITUTE(SUBSTITUTE(Z30,CHAR(10),"\n"),"'","\'")&amp;"'"&amp;IF(V30="○",", sealable: true","")&amp;IF(W30="○",", removable: true","")&amp;"}"</f>
        <v>, '14-honoka-o-n-2': {megami: 'honoka', name: '桜吹雪', nameEn: '', ruby: 'さくらふぶき', baseType: 'normal', types: ['attack'], range: '1-5', damage: '2/1', text: '【攻撃後】相手は以下のどちらかを選ぶ。\n・間合→ダスト：1\n・ダスト→間合：1', textEn: ''}</v>
      </c>
    </row>
    <row r="31" spans="1:28" ht="36">
      <c r="A31" s="1" t="s">
        <v>1429</v>
      </c>
      <c r="B31" s="1" t="s">
        <v>1426</v>
      </c>
      <c r="E31" s="1" t="s">
        <v>1447</v>
      </c>
      <c r="F31" s="1" t="s">
        <v>1465</v>
      </c>
      <c r="G31" s="32"/>
      <c r="H31" s="4"/>
      <c r="I31" s="1" t="s">
        <v>1341</v>
      </c>
      <c r="N31" s="53" t="s">
        <v>28</v>
      </c>
      <c r="O31" s="53" t="s">
        <v>65</v>
      </c>
      <c r="P31" s="53" t="s">
        <v>1481</v>
      </c>
      <c r="Q31" s="5"/>
      <c r="R31" s="1" t="s">
        <v>47</v>
      </c>
      <c r="S31" s="5"/>
      <c r="X31" s="6" t="s">
        <v>1484</v>
      </c>
      <c r="Y31" s="47"/>
      <c r="Z31" s="25"/>
      <c r="AA31" s="5"/>
      <c r="AB31" s="7" t="str">
        <f>", '"&amp;A31&amp;"': {megami: '"&amp;B31&amp;"'"&amp;IF(C31&lt;&gt;"",", anotherID: '"&amp;C31&amp;"', replace: '"&amp;D31&amp;"'","")&amp;", name: '"&amp;SUBSTITUTE(E31,"'","\'")&amp;"', nameEn: '"&amp;SUBSTITUTE(H31,"'","\'")&amp;"', ruby: '"&amp;F31&amp;"', baseType: '"&amp;VLOOKUP(I31,マスタ!$A$1:$B$99,2,FALSE)&amp;"'" &amp; IF(J31 = "○", ", extra: true", "")  &amp; IF(K31 &lt;&gt; "", ", extraFrom: '" &amp; K31 &amp; "'", "")  &amp; IF(L31 &lt;&gt; "", ", exchangabaleTo: '" &amp; L31 &amp; "'", "")&amp; IF(M31 = "○", ", poison: true'", "")&amp; ", types: ['"&amp;VLOOKUP(N31,マスタ!$D$1:$E$99,2,FALSE)&amp;"'"&amp;IF(O31&lt;&gt;"",", '"&amp;VLOOKUP(O31,マスタ!$D$1:$E$99,2,FALSE)&amp;"'","")&amp;"]"&amp;IF(P31&lt;&gt;"",", range: '"&amp;P31&amp;"'","")&amp;IF(R31&lt;&gt;"",", damage: '"&amp;R31&amp;"'","")&amp;IF(T31&lt;&gt;"",", capacity: '"&amp;T31&amp;"'","")&amp;IF(U31&lt;&gt;"",", cost: '"&amp;U31&amp;"'","")&amp;", text: '"&amp;SUBSTITUTE(X31,CHAR(10),"\n")&amp;"', textEn: '"&amp;SUBSTITUTE(SUBSTITUTE(Z31,CHAR(10),"\n"),"'","\'")&amp;"'"&amp;IF(V31="○",", sealable: true","")&amp;IF(W31="○",", removable: true","")&amp;"}"</f>
        <v>, '14-honoka-o-n-3': {megami: 'honoka', name: '義旗共振', nameEn: '', ruby: 'ぎききょうしん', baseType: 'normal', types: ['attack', 'fullpower'], range: '2-9', damage: '2/2', text: '【攻撃後】カードを１枚引いてもよい。 \n【攻撃後】あなたは手札を1枚選び、それを山札の底に置いてもよい。 \n【攻撃後】このカードを山札の底に置いてもよい。', textEn: ''}</v>
      </c>
    </row>
    <row r="32" spans="1:28" ht="24.75" customHeight="1">
      <c r="A32" s="1" t="s">
        <v>1430</v>
      </c>
      <c r="B32" s="1" t="s">
        <v>1426</v>
      </c>
      <c r="E32" s="1" t="s">
        <v>1448</v>
      </c>
      <c r="F32" s="1" t="s">
        <v>1466</v>
      </c>
      <c r="G32" s="32"/>
      <c r="H32" s="4"/>
      <c r="I32" s="1" t="s">
        <v>1341</v>
      </c>
      <c r="L32" s="1" t="s">
        <v>1440</v>
      </c>
      <c r="N32" s="53" t="s">
        <v>76</v>
      </c>
      <c r="O32" s="53"/>
      <c r="P32" s="53"/>
      <c r="Q32" s="5"/>
      <c r="S32" s="5"/>
      <c r="X32" s="6" t="s">
        <v>1496</v>
      </c>
      <c r="Y32" s="47"/>
      <c r="Z32" s="25"/>
      <c r="AA32" s="5"/>
      <c r="AB32" s="7" t="str">
        <f>", '"&amp;A32&amp;"': {megami: '"&amp;B32&amp;"'"&amp;IF(C32&lt;&gt;"",", anotherID: '"&amp;C32&amp;"', replace: '"&amp;D32&amp;"'","")&amp;", name: '"&amp;SUBSTITUTE(E32,"'","\'")&amp;"', nameEn: '"&amp;SUBSTITUTE(H32,"'","\'")&amp;"', ruby: '"&amp;F32&amp;"', baseType: '"&amp;VLOOKUP(I32,マスタ!$A$1:$B$99,2,FALSE)&amp;"'" &amp; IF(J32 = "○", ", extra: true", "")  &amp; IF(K32 &lt;&gt; "", ", extraFrom: '" &amp; K32 &amp; "'", "")  &amp; IF(L32 &lt;&gt; "", ", exchangabaleTo: '" &amp; L32 &amp; "'", "")&amp; IF(M32 = "○", ", poison: true'", "")&amp; ", types: ['"&amp;VLOOKUP(N32,マスタ!$D$1:$E$99,2,FALSE)&amp;"'"&amp;IF(O32&lt;&gt;"",", '"&amp;VLOOKUP(O32,マスタ!$D$1:$E$99,2,FALSE)&amp;"'","")&amp;"]"&amp;IF(P32&lt;&gt;"",", range: '"&amp;P32&amp;"'","")&amp;IF(R32&lt;&gt;"",", damage: '"&amp;R32&amp;"'","")&amp;IF(T32&lt;&gt;"",", capacity: '"&amp;T32&amp;"'","")&amp;IF(U32&lt;&gt;"",", cost: '"&amp;U32&amp;"'","")&amp;", text: '"&amp;SUBSTITUTE(X32,CHAR(10),"\n")&amp;"', textEn: '"&amp;SUBSTITUTE(SUBSTITUTE(Z32,CHAR(10),"\n"),"'","\'")&amp;"'"&amp;IF(V32="○",", sealable: true","")&amp;IF(W32="○",", removable: true","")&amp;"}"</f>
        <v>, '14-honoka-o-n-4': {megami: 'honoka', name: '桜の翅', nameEn: '', ruby: 'さくらのはね', baseType: 'normal', exchangabaleTo: '14-honoka-o-n-4-ex1', types: ['action'], text: '間合⇔ダスト：2 \nこの「桜の翅」を追加札の「再生」と交換する。', textEn: ''}</v>
      </c>
    </row>
    <row r="33" spans="1:28" ht="36">
      <c r="A33" s="1" t="s">
        <v>1440</v>
      </c>
      <c r="B33" s="1" t="s">
        <v>1426</v>
      </c>
      <c r="E33" s="1" t="s">
        <v>1459</v>
      </c>
      <c r="F33" s="1" t="s">
        <v>1477</v>
      </c>
      <c r="G33" s="32"/>
      <c r="H33" s="4"/>
      <c r="I33" s="1" t="s">
        <v>1341</v>
      </c>
      <c r="J33" s="1" t="s">
        <v>1502</v>
      </c>
      <c r="K33" s="1" t="s">
        <v>1430</v>
      </c>
      <c r="L33" s="1" t="s">
        <v>1430</v>
      </c>
      <c r="N33" s="53" t="s">
        <v>76</v>
      </c>
      <c r="O33" s="53" t="s">
        <v>65</v>
      </c>
      <c r="P33" s="53"/>
      <c r="Q33" s="5"/>
      <c r="S33" s="5"/>
      <c r="X33" s="6" t="s">
        <v>1491</v>
      </c>
      <c r="Y33" s="47"/>
      <c r="Z33" s="25"/>
      <c r="AA33" s="5"/>
      <c r="AB33" s="7" t="str">
        <f>", '"&amp;A33&amp;"': {megami: '"&amp;B33&amp;"'"&amp;IF(C33&lt;&gt;"",", anotherID: '"&amp;C33&amp;"', replace: '"&amp;D33&amp;"'","")&amp;", name: '"&amp;SUBSTITUTE(E33,"'","\'")&amp;"', nameEn: '"&amp;SUBSTITUTE(H33,"'","\'")&amp;"', ruby: '"&amp;F33&amp;"', baseType: '"&amp;VLOOKUP(I33,マスタ!$A$1:$B$99,2,FALSE)&amp;"'" &amp; IF(J33 = "○", ", extra: true", "")  &amp; IF(K33 &lt;&gt; "", ", extraFrom: '" &amp; K33 &amp; "'", "")  &amp; IF(L33 &lt;&gt; "", ", exchangabaleTo: '" &amp; L33 &amp; "'", "")&amp; IF(M33 = "○", ", poison: true'", "")&amp; ", types: ['"&amp;VLOOKUP(N33,マスタ!$D$1:$E$99,2,FALSE)&amp;"'"&amp;IF(O33&lt;&gt;"",", '"&amp;VLOOKUP(O33,マスタ!$D$1:$E$99,2,FALSE)&amp;"'","")&amp;"]"&amp;IF(P33&lt;&gt;"",", range: '"&amp;P33&amp;"'","")&amp;IF(R33&lt;&gt;"",", damage: '"&amp;R33&amp;"'","")&amp;IF(T33&lt;&gt;"",", capacity: '"&amp;T33&amp;"'","")&amp;IF(U33&lt;&gt;"",", cost: '"&amp;U33&amp;"'","")&amp;", text: '"&amp;SUBSTITUTE(X33,CHAR(10),"\n")&amp;"', textEn: '"&amp;SUBSTITUTE(SUBSTITUTE(Z33,CHAR(10),"\n"),"'","\'")&amp;"'"&amp;IF(V33="○",", sealable: true","")&amp;IF(W33="○",", removable: true","")&amp;"}"</f>
        <v>, '14-honoka-o-n-4-ex1': {megami: 'honoka', name: '再生', nameEn: '', ruby: 'さいせい', baseType: 'normal', extra: true, extraFrom: '14-honoka-o-n-4', exchangabaleTo: '14-honoka-o-n-4', types: ['action', 'fullpower'], text: 'ダスト→自オーラ：1 \nダスト→自フレア：1 \nこの「再生」を追加札の「桜の翅」と交換する。', textEn: ''}</v>
      </c>
    </row>
    <row r="34" spans="1:28" ht="36">
      <c r="A34" s="1" t="s">
        <v>1431</v>
      </c>
      <c r="B34" s="1" t="s">
        <v>1426</v>
      </c>
      <c r="E34" s="1" t="s">
        <v>1449</v>
      </c>
      <c r="F34" s="1" t="s">
        <v>1468</v>
      </c>
      <c r="G34" s="32"/>
      <c r="H34" s="4"/>
      <c r="I34" s="1" t="s">
        <v>1341</v>
      </c>
      <c r="L34" s="1" t="s">
        <v>1439</v>
      </c>
      <c r="N34" s="53" t="s">
        <v>76</v>
      </c>
      <c r="O34" s="53" t="s">
        <v>94</v>
      </c>
      <c r="P34" s="53"/>
      <c r="Q34" s="5"/>
      <c r="S34" s="5"/>
      <c r="X34" s="6" t="s">
        <v>1522</v>
      </c>
      <c r="Y34" s="47"/>
      <c r="Z34" s="25"/>
      <c r="AA34" s="5"/>
      <c r="AB34" s="7" t="str">
        <f>", '"&amp;A34&amp;"': {megami: '"&amp;B34&amp;"'"&amp;IF(C34&lt;&gt;"",", anotherID: '"&amp;C34&amp;"', replace: '"&amp;D34&amp;"'","")&amp;", name: '"&amp;SUBSTITUTE(E34,"'","\'")&amp;"', nameEn: '"&amp;SUBSTITUTE(H34,"'","\'")&amp;"', ruby: '"&amp;F34&amp;"', baseType: '"&amp;VLOOKUP(I34,マスタ!$A$1:$B$99,2,FALSE)&amp;"'" &amp; IF(J34 = "○", ", extra: true", "")  &amp; IF(K34 &lt;&gt; "", ", extraFrom: '" &amp; K34 &amp; "'", "")  &amp; IF(L34 &lt;&gt; "", ", exchangabaleTo: '" &amp; L34 &amp; "'", "")&amp; IF(M34 = "○", ", poison: true'", "")&amp; ", types: ['"&amp;VLOOKUP(N34,マスタ!$D$1:$E$99,2,FALSE)&amp;"'"&amp;IF(O34&lt;&gt;"",", '"&amp;VLOOKUP(O34,マスタ!$D$1:$E$99,2,FALSE)&amp;"'","")&amp;"]"&amp;IF(P34&lt;&gt;"",", range: '"&amp;P34&amp;"'","")&amp;IF(R34&lt;&gt;"",", damage: '"&amp;R34&amp;"'","")&amp;IF(T34&lt;&gt;"",", capacity: '"&amp;T34&amp;"'","")&amp;IF(U34&lt;&gt;"",", cost: '"&amp;U34&amp;"'","")&amp;", text: '"&amp;SUBSTITUTE(X34,CHAR(10),"\n")&amp;"', textEn: '"&amp;SUBSTITUTE(SUBSTITUTE(Z34,CHAR(10),"\n"),"'","\'")&amp;"'"&amp;IF(V34="○",", sealable: true","")&amp;IF(W34="○",", removable: true","")&amp;"}"</f>
        <v>, '14-honoka-o-n-5': {megami: 'honoka', name: '桜花のお守り', nameEn: '', ruby: 'おうかのおまもり', baseType: 'normal', exchangabaleTo: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textEn: ''}</v>
      </c>
    </row>
    <row r="35" spans="1:28" ht="13.5">
      <c r="A35" s="1" t="s">
        <v>1439</v>
      </c>
      <c r="B35" s="1" t="s">
        <v>1426</v>
      </c>
      <c r="E35" s="1" t="s">
        <v>1460</v>
      </c>
      <c r="F35" s="1" t="s">
        <v>1478</v>
      </c>
      <c r="G35" s="32"/>
      <c r="H35" s="4"/>
      <c r="I35" s="1" t="s">
        <v>1341</v>
      </c>
      <c r="J35" s="1" t="s">
        <v>1502</v>
      </c>
      <c r="K35" s="1" t="s">
        <v>1431</v>
      </c>
      <c r="N35" s="53" t="s">
        <v>28</v>
      </c>
      <c r="O35" s="53"/>
      <c r="P35" s="53" t="s">
        <v>281</v>
      </c>
      <c r="Q35" s="5"/>
      <c r="R35" s="1" t="s">
        <v>571</v>
      </c>
      <c r="S35" s="5"/>
      <c r="X35" s="6"/>
      <c r="Y35" s="47"/>
      <c r="Z35" s="25"/>
      <c r="AA35" s="5"/>
      <c r="AB35" s="7" t="str">
        <f>", '"&amp;A35&amp;"': {megami: '"&amp;B35&amp;"'"&amp;IF(C35&lt;&gt;"",", anotherID: '"&amp;C35&amp;"', replace: '"&amp;D35&amp;"'","")&amp;", name: '"&amp;SUBSTITUTE(E35,"'","\'")&amp;"', nameEn: '"&amp;SUBSTITUTE(H35,"'","\'")&amp;"', ruby: '"&amp;F35&amp;"', baseType: '"&amp;VLOOKUP(I35,マスタ!$A$1:$B$99,2,FALSE)&amp;"'" &amp; IF(J35 = "○", ", extra: true", "")  &amp; IF(K35 &lt;&gt; "", ", extraFrom: '" &amp; K35 &amp; "'", "")  &amp; IF(L35 &lt;&gt; "", ", exchangabaleTo: '" &amp; L35 &amp; "'", "")&amp; IF(M35 = "○", ", poison: true'", "")&amp; ", types: ['"&amp;VLOOKUP(N35,マスタ!$D$1:$E$99,2,FALSE)&amp;"'"&amp;IF(O35&lt;&gt;"",", '"&amp;VLOOKUP(O35,マスタ!$D$1:$E$99,2,FALSE)&amp;"'","")&amp;"]"&amp;IF(P35&lt;&gt;"",", range: '"&amp;P35&amp;"'","")&amp;IF(R35&lt;&gt;"",", damage: '"&amp;R35&amp;"'","")&amp;IF(T35&lt;&gt;"",", capacity: '"&amp;T35&amp;"'","")&amp;IF(U35&lt;&gt;"",", cost: '"&amp;U35&amp;"'","")&amp;", text: '"&amp;SUBSTITUTE(X35,CHAR(10),"\n")&amp;"', textEn: '"&amp;SUBSTITUTE(SUBSTITUTE(Z35,CHAR(10),"\n"),"'","\'")&amp;"'"&amp;IF(V35="○",", sealable: true","")&amp;IF(W35="○",", removable: true","")&amp;"}"</f>
        <v>, '14-honoka-o-n-5-ex1': {megami: 'honoka', name: '仄かなる輝き', nameEn: '', ruby: 'ほのかなるかがやき', baseType: 'normal', extra: true, extraFrom: '14-honoka-o-n-5', types: ['attack'], range: '1-3', damage: '1/2', text: '', textEn: ''}</v>
      </c>
    </row>
    <row r="36" spans="1:28" ht="48">
      <c r="A36" s="1" t="s">
        <v>1432</v>
      </c>
      <c r="B36" s="1" t="s">
        <v>1426</v>
      </c>
      <c r="E36" s="1" t="s">
        <v>1450</v>
      </c>
      <c r="F36" s="1" t="s">
        <v>1469</v>
      </c>
      <c r="G36" s="32"/>
      <c r="H36" s="4"/>
      <c r="I36" s="1" t="s">
        <v>1341</v>
      </c>
      <c r="N36" s="53" t="s">
        <v>85</v>
      </c>
      <c r="O36" s="53"/>
      <c r="P36" s="53"/>
      <c r="Q36" s="5"/>
      <c r="S36" s="5"/>
      <c r="T36" s="1" t="s">
        <v>104</v>
      </c>
      <c r="X36" s="6" t="s">
        <v>1485</v>
      </c>
      <c r="Y36" s="47"/>
      <c r="Z36" s="25"/>
      <c r="AA36" s="5"/>
      <c r="AB36" s="7" t="str">
        <f>", '"&amp;A36&amp;"': {megami: '"&amp;B36&amp;"'"&amp;IF(C36&lt;&gt;"",", anotherID: '"&amp;C36&amp;"', replace: '"&amp;D36&amp;"'","")&amp;", name: '"&amp;SUBSTITUTE(E36,"'","\'")&amp;"', nameEn: '"&amp;SUBSTITUTE(H36,"'","\'")&amp;"', ruby: '"&amp;F36&amp;"', baseType: '"&amp;VLOOKUP(I36,マスタ!$A$1:$B$99,2,FALSE)&amp;"'" &amp; IF(J36 = "○", ", extra: true", "")  &amp; IF(K36 &lt;&gt; "", ", extraFrom: '" &amp; K36 &amp; "'", "")  &amp; IF(L36 &lt;&gt; "", ", exchangabaleTo: '" &amp; L36 &amp; "'", "")&amp; IF(M36 = "○", ", poison: true'", "")&amp; ", types: ['"&amp;VLOOKUP(N36,マスタ!$D$1:$E$99,2,FALSE)&amp;"'"&amp;IF(O36&lt;&gt;"",", '"&amp;VLOOKUP(O36,マスタ!$D$1:$E$99,2,FALSE)&amp;"'","")&amp;"]"&amp;IF(P36&lt;&gt;"",", range: '"&amp;P36&amp;"'","")&amp;IF(R36&lt;&gt;"",", damage: '"&amp;R36&amp;"'","")&amp;IF(T36&lt;&gt;"",", capacity: '"&amp;T36&amp;"'","")&amp;IF(U36&lt;&gt;"",", cost: '"&amp;U36&amp;"'","")&amp;", text: '"&amp;SUBSTITUTE(X36,CHAR(10),"\n")&amp;"', textEn: '"&amp;SUBSTITUTE(SUBSTITUTE(Z36,CHAR(10),"\n"),"'","\'")&amp;"'"&amp;IF(V36="○",", sealable: true","")&amp;IF(W36="○",", removable: true","")&amp;"}"</f>
        <v>, '14-honoka-o-n-6': {megami: 'honoka', name: '微光結界', nameEn: '', ruby: 'びこうけっかい',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textEn: ''}</v>
      </c>
    </row>
    <row r="37" spans="1:28" ht="13.5">
      <c r="A37" s="1" t="s">
        <v>1433</v>
      </c>
      <c r="B37" s="1" t="s">
        <v>1426</v>
      </c>
      <c r="E37" s="1" t="s">
        <v>1451</v>
      </c>
      <c r="F37" s="1" t="s">
        <v>1470</v>
      </c>
      <c r="G37" s="32"/>
      <c r="H37" s="4"/>
      <c r="I37" s="1" t="s">
        <v>1341</v>
      </c>
      <c r="N37" s="53" t="s">
        <v>85</v>
      </c>
      <c r="O37" s="53"/>
      <c r="P37" s="53"/>
      <c r="Q37" s="5"/>
      <c r="S37" s="5"/>
      <c r="T37" s="1" t="s">
        <v>46</v>
      </c>
      <c r="X37" s="6" t="s">
        <v>1521</v>
      </c>
      <c r="Y37" s="47"/>
      <c r="Z37" s="25"/>
      <c r="AA37" s="5"/>
      <c r="AB37" s="7" t="str">
        <f>", '"&amp;A37&amp;"': {megami: '"&amp;B37&amp;"'"&amp;IF(C37&lt;&gt;"",", anotherID: '"&amp;C37&amp;"', replace: '"&amp;D37&amp;"'","")&amp;", name: '"&amp;SUBSTITUTE(E37,"'","\'")&amp;"', nameEn: '"&amp;SUBSTITUTE(H37,"'","\'")&amp;"', ruby: '"&amp;F37&amp;"', baseType: '"&amp;VLOOKUP(I37,マスタ!$A$1:$B$99,2,FALSE)&amp;"'" &amp; IF(J37 = "○", ", extra: true", "")  &amp; IF(K37 &lt;&gt; "", ", extraFrom: '" &amp; K37 &amp; "'", "")  &amp; IF(L37 &lt;&gt; "", ", exchangabaleTo: '" &amp; L37 &amp; "'", "")&amp; IF(M37 = "○", ", poison: true'", "")&amp; ", types: ['"&amp;VLOOKUP(N37,マスタ!$D$1:$E$99,2,FALSE)&amp;"'"&amp;IF(O37&lt;&gt;"",", '"&amp;VLOOKUP(O37,マスタ!$D$1:$E$99,2,FALSE)&amp;"'","")&amp;"]"&amp;IF(P37&lt;&gt;"",", range: '"&amp;P37&amp;"'","")&amp;IF(R37&lt;&gt;"",", damage: '"&amp;R37&amp;"'","")&amp;IF(T37&lt;&gt;"",", capacity: '"&amp;T37&amp;"'","")&amp;IF(U37&lt;&gt;"",", cost: '"&amp;U37&amp;"'","")&amp;", text: '"&amp;SUBSTITUTE(X37,CHAR(10),"\n")&amp;"', textEn: '"&amp;SUBSTITUTE(SUBSTITUTE(Z37,CHAR(10),"\n"),"'","\'")&amp;"'"&amp;IF(V37="○",", sealable: true","")&amp;IF(W37="○",", removable: true","")&amp;"}"</f>
        <v>, '14-honoka-o-n-7': {megami: 'honoka', name: '追い風', nameEn: '', ruby: 'おいかぜ', baseType: 'normal', types: ['enhance'], capacity: '3', text: '【展開中】あなたの《攻撃》は距離拡大(遠1)を得る。', textEn: ''}</v>
      </c>
    </row>
    <row r="38" spans="1:28" ht="13.5">
      <c r="A38" s="1" t="s">
        <v>1434</v>
      </c>
      <c r="B38" s="1" t="s">
        <v>1426</v>
      </c>
      <c r="E38" s="1" t="s">
        <v>1452</v>
      </c>
      <c r="F38" s="1" t="s">
        <v>1471</v>
      </c>
      <c r="G38" s="32"/>
      <c r="H38" s="4"/>
      <c r="I38" s="1" t="s">
        <v>112</v>
      </c>
      <c r="L38" s="1" t="s">
        <v>1438</v>
      </c>
      <c r="N38" s="53" t="s">
        <v>76</v>
      </c>
      <c r="O38" s="53"/>
      <c r="P38" s="53"/>
      <c r="Q38" s="5"/>
      <c r="S38" s="5"/>
      <c r="U38" s="1" t="s">
        <v>131</v>
      </c>
      <c r="X38" s="6" t="s">
        <v>1486</v>
      </c>
      <c r="Y38" s="47"/>
      <c r="Z38" s="25"/>
      <c r="AA38" s="5"/>
      <c r="AB38" s="7" t="str">
        <f>", '"&amp;A38&amp;"': {megami: '"&amp;B38&amp;"'"&amp;IF(C38&lt;&gt;"",", anotherID: '"&amp;C38&amp;"', replace: '"&amp;D38&amp;"'","")&amp;", name: '"&amp;SUBSTITUTE(E38,"'","\'")&amp;"', nameEn: '"&amp;SUBSTITUTE(H38,"'","\'")&amp;"', ruby: '"&amp;F38&amp;"', baseType: '"&amp;VLOOKUP(I38,マスタ!$A$1:$B$99,2,FALSE)&amp;"'" &amp; IF(J38 = "○", ", extra: true", "")  &amp; IF(K38 &lt;&gt; "", ", extraFrom: '" &amp; K38 &amp; "'", "")  &amp; IF(L38 &lt;&gt; "", ", exchangabaleTo: '" &amp; L38 &amp; "'", "")&amp; IF(M38 = "○", ", poison: true'", "")&amp; ", types: ['"&amp;VLOOKUP(N38,マスタ!$D$1:$E$99,2,FALSE)&amp;"'"&amp;IF(O38&lt;&gt;"",", '"&amp;VLOOKUP(O38,マスタ!$D$1:$E$99,2,FALSE)&amp;"'","")&amp;"]"&amp;IF(P38&lt;&gt;"",", range: '"&amp;P38&amp;"'","")&amp;IF(R38&lt;&gt;"",", damage: '"&amp;R38&amp;"'","")&amp;IF(T38&lt;&gt;"",", capacity: '"&amp;T38&amp;"'","")&amp;IF(U38&lt;&gt;"",", cost: '"&amp;U38&amp;"'","")&amp;", text: '"&amp;SUBSTITUTE(X38,CHAR(10),"\n")&amp;"', textEn: '"&amp;SUBSTITUTE(SUBSTITUTE(Z38,CHAR(10),"\n"),"'","\'")&amp;"'"&amp;IF(V38="○",", sealable: true","")&amp;IF(W38="○",", removable: true","")&amp;"}"</f>
        <v>, '14-honoka-o-s-1': {megami: 'honoka', name: '胸に想いを', nameEn: '', ruby: 'むねにおもいを', baseType: 'special', exchangabaleTo: '14-honoka-o-s-1-ex1', types: ['action'], cost: '5', text: '開花-この「胸に想いを」を追加札の「両手に華を」に交換し、未使用に戻す。', textEn: ''}</v>
      </c>
    </row>
    <row r="39" spans="1:28" ht="36">
      <c r="A39" s="1" t="s">
        <v>1438</v>
      </c>
      <c r="B39" s="1" t="s">
        <v>1426</v>
      </c>
      <c r="E39" s="1" t="s">
        <v>1461</v>
      </c>
      <c r="F39" s="1" t="s">
        <v>1479</v>
      </c>
      <c r="G39" s="32"/>
      <c r="H39" s="4"/>
      <c r="I39" s="1" t="s">
        <v>112</v>
      </c>
      <c r="J39" s="1" t="s">
        <v>1502</v>
      </c>
      <c r="K39" s="1" t="s">
        <v>1434</v>
      </c>
      <c r="L39" s="1" t="s">
        <v>1444</v>
      </c>
      <c r="N39" s="53" t="s">
        <v>76</v>
      </c>
      <c r="O39" s="53" t="s">
        <v>65</v>
      </c>
      <c r="P39" s="53"/>
      <c r="Q39" s="5"/>
      <c r="S39" s="5"/>
      <c r="U39" s="1" t="s">
        <v>336</v>
      </c>
      <c r="X39" s="6" t="s">
        <v>1520</v>
      </c>
      <c r="Y39" s="47"/>
      <c r="Z39" s="25"/>
      <c r="AA39" s="5"/>
      <c r="AB39" s="7" t="str">
        <f>", '"&amp;A39&amp;"': {megami: '"&amp;B39&amp;"'"&amp;IF(C39&lt;&gt;"",", anotherID: '"&amp;C39&amp;"', replace: '"&amp;D39&amp;"'","")&amp;", name: '"&amp;SUBSTITUTE(E39,"'","\'")&amp;"', nameEn: '"&amp;SUBSTITUTE(H39,"'","\'")&amp;"', ruby: '"&amp;F39&amp;"', baseType: '"&amp;VLOOKUP(I39,マスタ!$A$1:$B$99,2,FALSE)&amp;"'" &amp; IF(J39 = "○", ", extra: true", "")  &amp; IF(K39 &lt;&gt; "", ", extraFrom: '" &amp; K39 &amp; "'", "")  &amp; IF(L39 &lt;&gt; "", ", exchangabaleTo: '" &amp; L39 &amp; "'", "")&amp; IF(M39 = "○", ", poison: true'", "")&amp; ", types: ['"&amp;VLOOKUP(N39,マスタ!$D$1:$E$99,2,FALSE)&amp;"'"&amp;IF(O39&lt;&gt;"",", '"&amp;VLOOKUP(O39,マスタ!$D$1:$E$99,2,FALSE)&amp;"'","")&amp;"]"&amp;IF(P39&lt;&gt;"",", range: '"&amp;P39&amp;"'","")&amp;IF(R39&lt;&gt;"",", damage: '"&amp;R39&amp;"'","")&amp;IF(T39&lt;&gt;"",", capacity: '"&amp;T39&amp;"'","")&amp;IF(U39&lt;&gt;"",", cost: '"&amp;U39&amp;"'","")&amp;", text: '"&amp;SUBSTITUTE(X39,CHAR(10),"\n")&amp;"', textEn: '"&amp;SUBSTITUTE(SUBSTITUTE(Z39,CHAR(10),"\n"),"'","\'")&amp;"'"&amp;IF(V39="○",", sealable: true","")&amp;IF(W39="○",", removable: true","")&amp;"}"</f>
        <v>, '14-honoka-o-s-1-ex1': {megami: 'honoka', name: '両手に華を', nameEn: '', ruby: 'りょうてにはなを', baseType: 'special', extra: true, extraFrom: '14-honoka-o-s-1', exchangabaleTo: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textEn: ''}</v>
      </c>
    </row>
    <row r="40" spans="1:28" ht="24">
      <c r="A40" s="1" t="s">
        <v>1444</v>
      </c>
      <c r="B40" s="1" t="s">
        <v>1426</v>
      </c>
      <c r="E40" s="1" t="s">
        <v>1462</v>
      </c>
      <c r="F40" s="1" t="s">
        <v>1480</v>
      </c>
      <c r="G40" s="32"/>
      <c r="H40" s="4"/>
      <c r="I40" s="1" t="s">
        <v>112</v>
      </c>
      <c r="J40" s="1" t="s">
        <v>1502</v>
      </c>
      <c r="K40" s="1" t="s">
        <v>1497</v>
      </c>
      <c r="N40" s="53" t="s">
        <v>76</v>
      </c>
      <c r="O40" s="53"/>
      <c r="P40" s="53"/>
      <c r="Q40" s="5"/>
      <c r="S40" s="5"/>
      <c r="U40" s="1" t="s">
        <v>131</v>
      </c>
      <c r="X40" s="6" t="s">
        <v>1519</v>
      </c>
      <c r="Y40" s="47"/>
      <c r="Z40" s="25"/>
      <c r="AA40" s="5"/>
      <c r="AB40" s="7" t="str">
        <f>", '"&amp;A40&amp;"': {megami: '"&amp;B40&amp;"'"&amp;IF(C40&lt;&gt;"",", anotherID: '"&amp;C40&amp;"', replace: '"&amp;D40&amp;"'","")&amp;", name: '"&amp;SUBSTITUTE(E40,"'","\'")&amp;"', nameEn: '"&amp;SUBSTITUTE(H40,"'","\'")&amp;"', ruby: '"&amp;F40&amp;"', baseType: '"&amp;VLOOKUP(I40,マスタ!$A$1:$B$99,2,FALSE)&amp;"'" &amp; IF(J40 = "○", ", extra: true", "")  &amp; IF(K40 &lt;&gt; "", ", extraFrom: '" &amp; K40 &amp; "'", "")  &amp; IF(L40 &lt;&gt; "", ", exchangabaleTo: '" &amp; L40 &amp; "'", "")&amp; IF(M40 = "○", ", poison: true'", "")&amp; ", types: ['"&amp;VLOOKUP(N40,マスタ!$D$1:$E$99,2,FALSE)&amp;"'"&amp;IF(O40&lt;&gt;"",", '"&amp;VLOOKUP(O40,マスタ!$D$1:$E$99,2,FALSE)&amp;"'","")&amp;"]"&amp;IF(P40&lt;&gt;"",", range: '"&amp;P40&amp;"'","")&amp;IF(R40&lt;&gt;"",", damage: '"&amp;R40&amp;"'","")&amp;IF(T40&lt;&gt;"",", capacity: '"&amp;T40&amp;"'","")&amp;IF(U40&lt;&gt;"",", cost: '"&amp;U40&amp;"'","")&amp;", text: '"&amp;SUBSTITUTE(X40,CHAR(10),"\n")&amp;"', textEn: '"&amp;SUBSTITUTE(SUBSTITUTE(Z40,CHAR(10),"\n"),"'","\'")&amp;"'"&amp;IF(V40="○",", sealable: true","")&amp;IF(W40="○",", removable: true","")&amp;"}"</f>
        <v>, '14-honoka-o-s-1-ex2': {megami: 'honoka', name: 'そして新たな幕開けを', nameEn: '', ruby: 'そしてあらたなまくあけを', baseType: 'special', extra: true, extraFrom: '14-honoka-o-s-1-ex1', types: ['action'], cost: '5', text: '【使用済】あなたの終了フェイズに攻撃「適正距離0-10、X/X、対応不可 【常時】Xは桜花結晶がちょうど5つある領域の数に等しい」を行う。', textEn: ''}</v>
      </c>
    </row>
    <row r="41" spans="1:28" ht="36">
      <c r="A41" s="1" t="s">
        <v>1435</v>
      </c>
      <c r="B41" s="1" t="s">
        <v>1426</v>
      </c>
      <c r="E41" s="1" t="s">
        <v>1453</v>
      </c>
      <c r="F41" s="1" t="s">
        <v>1472</v>
      </c>
      <c r="G41" s="32"/>
      <c r="H41" s="4"/>
      <c r="I41" s="1" t="s">
        <v>112</v>
      </c>
      <c r="N41" s="53" t="s">
        <v>28</v>
      </c>
      <c r="O41" s="53"/>
      <c r="P41" s="53" t="s">
        <v>904</v>
      </c>
      <c r="Q41" s="5"/>
      <c r="R41" s="1" t="s">
        <v>290</v>
      </c>
      <c r="S41" s="5"/>
      <c r="U41" s="1" t="s">
        <v>104</v>
      </c>
      <c r="X41" s="6" t="s">
        <v>1487</v>
      </c>
      <c r="Y41" s="47"/>
      <c r="Z41" s="25"/>
      <c r="AA41" s="5"/>
      <c r="AB41" s="7" t="str">
        <f>", '"&amp;A41&amp;"': {megami: '"&amp;B41&amp;"'"&amp;IF(C41&lt;&gt;"",", anotherID: '"&amp;C41&amp;"', replace: '"&amp;D41&amp;"'","")&amp;", name: '"&amp;SUBSTITUTE(E41,"'","\'")&amp;"', nameEn: '"&amp;SUBSTITUTE(H41,"'","\'")&amp;"', ruby: '"&amp;F41&amp;"', baseType: '"&amp;VLOOKUP(I41,マスタ!$A$1:$B$99,2,FALSE)&amp;"'" &amp; IF(J41 = "○", ", extra: true", "")  &amp; IF(K41 &lt;&gt; "", ", extraFrom: '" &amp; K41 &amp; "'", "")  &amp; IF(L41 &lt;&gt; "", ", exchangabaleTo: '" &amp; L41 &amp; "'", "")&amp; IF(M41 = "○", ", poison: true'", "")&amp; ", types: ['"&amp;VLOOKUP(N41,マスタ!$D$1:$E$99,2,FALSE)&amp;"'"&amp;IF(O41&lt;&gt;"",", '"&amp;VLOOKUP(O41,マスタ!$D$1:$E$99,2,FALSE)&amp;"'","")&amp;"]"&amp;IF(P41&lt;&gt;"",", range: '"&amp;P41&amp;"'","")&amp;IF(R41&lt;&gt;"",", damage: '"&amp;R41&amp;"'","")&amp;IF(T41&lt;&gt;"",", capacity: '"&amp;T41&amp;"'","")&amp;IF(U41&lt;&gt;"",", cost: '"&amp;U41&amp;"'","")&amp;", text: '"&amp;SUBSTITUTE(X41,CHAR(10),"\n")&amp;"', textEn: '"&amp;SUBSTITUTE(SUBSTITUTE(Z41,CHAR(10),"\n"),"'","\'")&amp;"'"&amp;IF(V41="○",", sealable: true","")&amp;IF(W41="○",", removable: true","")&amp;"}"</f>
        <v>, '14-honoka-o-s-2': {megami: 'honoka', name: 'この旗の名の下に', nameEn: '', ruby: 'このはたのなのもとに',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textEn: ''}</v>
      </c>
    </row>
    <row r="42" spans="1:28" ht="24">
      <c r="A42" s="1" t="s">
        <v>1436</v>
      </c>
      <c r="B42" s="1" t="s">
        <v>1426</v>
      </c>
      <c r="E42" s="1" t="s">
        <v>1454</v>
      </c>
      <c r="F42" s="1" t="s">
        <v>1473</v>
      </c>
      <c r="G42" s="32"/>
      <c r="H42" s="4"/>
      <c r="I42" s="1" t="s">
        <v>112</v>
      </c>
      <c r="N42" s="53" t="s">
        <v>76</v>
      </c>
      <c r="O42" s="53"/>
      <c r="P42" s="53"/>
      <c r="Q42" s="5"/>
      <c r="S42" s="5"/>
      <c r="U42" s="1" t="s">
        <v>36</v>
      </c>
      <c r="X42" s="6" t="s">
        <v>1488</v>
      </c>
      <c r="Y42" s="47"/>
      <c r="Z42" s="25"/>
      <c r="AA42" s="5"/>
      <c r="AB42" s="7" t="str">
        <f>", '"&amp;A42&amp;"': {megami: '"&amp;B42&amp;"'"&amp;IF(C42&lt;&gt;"",", anotherID: '"&amp;C42&amp;"', replace: '"&amp;D42&amp;"'","")&amp;", name: '"&amp;SUBSTITUTE(E42,"'","\'")&amp;"', nameEn: '"&amp;SUBSTITUTE(H42,"'","\'")&amp;"', ruby: '"&amp;F42&amp;"', baseType: '"&amp;VLOOKUP(I42,マスタ!$A$1:$B$99,2,FALSE)&amp;"'" &amp; IF(J42 = "○", ", extra: true", "")  &amp; IF(K42 &lt;&gt; "", ", extraFrom: '" &amp; K42 &amp; "'", "")  &amp; IF(L42 &lt;&gt; "", ", exchangabaleTo: '" &amp; L42 &amp; "'", "")&amp; IF(M42 = "○", ", poison: true'", "")&amp; ", types: ['"&amp;VLOOKUP(N42,マスタ!$D$1:$E$99,2,FALSE)&amp;"'"&amp;IF(O42&lt;&gt;"",", '"&amp;VLOOKUP(O42,マスタ!$D$1:$E$99,2,FALSE)&amp;"'","")&amp;"]"&amp;IF(P42&lt;&gt;"",", range: '"&amp;P42&amp;"'","")&amp;IF(R42&lt;&gt;"",", damage: '"&amp;R42&amp;"'","")&amp;IF(T42&lt;&gt;"",", capacity: '"&amp;T42&amp;"'","")&amp;IF(U42&lt;&gt;"",", cost: '"&amp;U42&amp;"'","")&amp;", text: '"&amp;SUBSTITUTE(X42,CHAR(10),"\n")&amp;"', textEn: '"&amp;SUBSTITUTE(SUBSTITUTE(Z42,CHAR(10),"\n"),"'","\'")&amp;"'"&amp;IF(V42="○",", sealable: true","")&amp;IF(W42="○",", removable: true","")&amp;"}"</f>
        <v>, '14-honoka-o-s-3': {megami: 'honoka', name: '四季はまた廻り来る', nameEn: '', ruby: 'しきはまためぐりくる', baseType: 'special', types: ['action'], cost: '2', text: 'あなたの山札を全て伏せ札にする。伏せ札、捨て札からカードを4枚まで選び、それらを好きな順番で山札の上に置く。', textEn: ''}</v>
      </c>
    </row>
    <row r="43" spans="1:28" ht="24">
      <c r="A43" s="1" t="s">
        <v>1437</v>
      </c>
      <c r="B43" s="1" t="s">
        <v>1426</v>
      </c>
      <c r="E43" s="1" t="s">
        <v>1455</v>
      </c>
      <c r="F43" s="1" t="s">
        <v>1474</v>
      </c>
      <c r="G43" s="32"/>
      <c r="H43" s="4"/>
      <c r="I43" s="1" t="s">
        <v>112</v>
      </c>
      <c r="N43" s="53" t="s">
        <v>85</v>
      </c>
      <c r="O43" s="53"/>
      <c r="P43" s="53"/>
      <c r="Q43" s="5"/>
      <c r="S43" s="5"/>
      <c r="T43" s="1" t="s">
        <v>131</v>
      </c>
      <c r="U43" s="1" t="s">
        <v>36</v>
      </c>
      <c r="X43" s="6" t="s">
        <v>1489</v>
      </c>
      <c r="Y43" s="47"/>
      <c r="Z43" s="25"/>
      <c r="AA43" s="5"/>
      <c r="AB43" s="7" t="str">
        <f>", '"&amp;A43&amp;"': {megami: '"&amp;B43&amp;"'"&amp;IF(C43&lt;&gt;"",", anotherID: '"&amp;C43&amp;"', replace: '"&amp;D43&amp;"'","")&amp;", name: '"&amp;SUBSTITUTE(E43,"'","\'")&amp;"', nameEn: '"&amp;SUBSTITUTE(H43,"'","\'")&amp;"', ruby: '"&amp;F43&amp;"', baseType: '"&amp;VLOOKUP(I43,マスタ!$A$1:$B$99,2,FALSE)&amp;"'" &amp; IF(J43 = "○", ", extra: true", "")  &amp; IF(K43 &lt;&gt; "", ", extraFrom: '" &amp; K43 &amp; "'", "")  &amp; IF(L43 &lt;&gt; "", ", exchangabaleTo: '" &amp; L43 &amp; "'", "")&amp; IF(M43 = "○", ", poison: true'", "")&amp; ", types: ['"&amp;VLOOKUP(N43,マスタ!$D$1:$E$99,2,FALSE)&amp;"'"&amp;IF(O43&lt;&gt;"",", '"&amp;VLOOKUP(O43,マスタ!$D$1:$E$99,2,FALSE)&amp;"'","")&amp;"]"&amp;IF(P43&lt;&gt;"",", range: '"&amp;P43&amp;"'","")&amp;IF(R43&lt;&gt;"",", damage: '"&amp;R43&amp;"'","")&amp;IF(T43&lt;&gt;"",", capacity: '"&amp;T43&amp;"'","")&amp;IF(U43&lt;&gt;"",", cost: '"&amp;U43&amp;"'","")&amp;", text: '"&amp;SUBSTITUTE(X43,CHAR(10),"\n")&amp;"', textEn: '"&amp;SUBSTITUTE(SUBSTITUTE(Z43,CHAR(10),"\n"),"'","\'")&amp;"'"&amp;IF(V43="○",", sealable: true","")&amp;IF(W43="○",", removable: true","")&amp;"}"</f>
        <v>, '14-honoka-o-s-4': {megami: 'honoka', name: '満天の花道で', nameEn: '', ruby: 'まんてんのはなみちで',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textEn: ''}</v>
      </c>
    </row>
  </sheetData>
  <phoneticPr fontId="26"/>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ColWidth="9" defaultRowHeight="13.5"/>
  <sheetData>
    <row r="1" spans="1:5">
      <c r="A1" t="s">
        <v>27</v>
      </c>
      <c r="B1" t="s">
        <v>1287</v>
      </c>
      <c r="D1" t="s">
        <v>28</v>
      </c>
      <c r="E1" t="s">
        <v>1288</v>
      </c>
    </row>
    <row r="2" spans="1:5">
      <c r="A2" t="s">
        <v>112</v>
      </c>
      <c r="B2" t="s">
        <v>1289</v>
      </c>
      <c r="D2" t="s">
        <v>76</v>
      </c>
      <c r="E2" t="s">
        <v>1290</v>
      </c>
    </row>
    <row r="3" spans="1:5">
      <c r="A3" t="s">
        <v>921</v>
      </c>
      <c r="B3" t="s">
        <v>1291</v>
      </c>
      <c r="D3" t="s">
        <v>1030</v>
      </c>
      <c r="E3" t="s">
        <v>1292</v>
      </c>
    </row>
    <row r="4" spans="1:5">
      <c r="D4" t="s">
        <v>94</v>
      </c>
      <c r="E4" t="s">
        <v>1293</v>
      </c>
    </row>
    <row r="5" spans="1:5">
      <c r="D5" t="s">
        <v>65</v>
      </c>
      <c r="E5" t="s">
        <v>1294</v>
      </c>
    </row>
    <row r="6" spans="1:5">
      <c r="D6" t="s">
        <v>85</v>
      </c>
      <c r="E6" t="s">
        <v>1295</v>
      </c>
    </row>
  </sheetData>
  <phoneticPr fontId="26"/>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2018-12-09T03:43:07Z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