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activeTab="1"/>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K2" i="5" l="1"/>
  <c r="K22" i="5"/>
  <c r="K21" i="5"/>
  <c r="K20" i="5"/>
  <c r="K19" i="5"/>
  <c r="K18" i="5"/>
  <c r="K17" i="5"/>
  <c r="K16" i="5"/>
  <c r="K15" i="5"/>
  <c r="K14" i="5"/>
  <c r="K13" i="5"/>
  <c r="K12" i="5"/>
  <c r="K11" i="5"/>
  <c r="K10" i="5"/>
  <c r="K9" i="5"/>
  <c r="K8" i="5"/>
  <c r="K7" i="5"/>
  <c r="K6" i="5"/>
  <c r="K5" i="5"/>
  <c r="K4" i="5"/>
  <c r="K3" i="5"/>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2" i="4"/>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alcChain>
</file>

<file path=xl/sharedStrings.xml><?xml version="1.0" encoding="utf-8"?>
<sst xmlns="http://schemas.openxmlformats.org/spreadsheetml/2006/main" count="2923" uniqueCount="1768">
  <si>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</si>
  <si>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</si>
  <si>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</si>
  <si>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</si>
  <si>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</si>
  <si>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</si>
  <si>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</si>
  <si>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</si>
  <si>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</si>
  <si>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</si>
  <si>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</si>
  <si>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</si>
  <si>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</si>
  <si>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</si>
  <si>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</si>
  <si>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</si>
  <si>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</si>
  <si>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</si>
  <si>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</si>
  <si>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</si>
  <si>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</si>
  <si>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</si>
  <si>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</si>
  <si>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</si>
  <si>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</si>
  <si>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</si>
  <si>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</si>
  <si>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</si>
  <si>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</si>
  <si>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</si>
  <si>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</si>
  <si>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</si>
  <si>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</si>
  <si>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</si>
  <si>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</si>
  <si>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</si>
  <si>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</si>
  <si>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</si>
  <si>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</si>
  <si>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</si>
  <si>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</si>
  <si>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</si>
  <si>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</si>
  <si>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</si>
  <si>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</si>
  <si>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</si>
  <si>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</si>
  <si>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</si>
  <si>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</si>
  <si>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</si>
  <si>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</si>
  <si>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</si>
  <si>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</si>
  <si>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</si>
  <si>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</si>
  <si>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</si>
  <si>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</si>
  <si>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</si>
  <si>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</si>
  <si>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</si>
  <si>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</si>
  <si>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</si>
  <si>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</si>
  <si>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</si>
  <si>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</si>
  <si>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</si>
  <si>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</si>
  <si>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</si>
  <si>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</si>
  <si>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</si>
  <si>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</si>
  <si>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</si>
  <si>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</si>
  <si>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</si>
  <si>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</si>
  <si>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</si>
  <si>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</si>
  <si>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</si>
  <si>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</si>
  <si>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</si>
  <si>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</si>
  <si>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</si>
  <si>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</si>
  <si>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</si>
  <si>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</si>
  <si>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</si>
  <si>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</si>
  <si>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</si>
  <si>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</si>
  <si>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</si>
  <si>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</si>
  <si>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</si>
  <si>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</si>
  <si>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</si>
  <si>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</si>
  <si>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</si>
  <si>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</si>
  <si>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</si>
  <si>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</si>
  <si>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</si>
  <si>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</si>
  <si>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</si>
  <si>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</si>
  <si>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</si>
  <si>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</si>
  <si>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</si>
  <si>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</si>
  <si>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</si>
  <si>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</si>
  <si>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</si>
  <si>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</si>
  <si>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</si>
  <si>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</si>
  <si>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</si>
  <si>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</si>
  <si>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</si>
  <si>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</si>
  <si>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</si>
  <si>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</si>
  <si>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</si>
  <si>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</si>
  <si>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</si>
  <si>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</si>
  <si>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</si>
  <si>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</si>
  <si>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</si>
  <si>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</si>
  <si>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</si>
  <si>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</si>
  <si>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</si>
  <si>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</si>
  <si>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</si>
  <si>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</si>
  <si>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</si>
  <si>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</si>
  <si>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</si>
  <si>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</si>
  <si>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</si>
  <si>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</si>
  <si>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</si>
  <si>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</si>
  <si>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</si>
  <si>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</si>
  <si>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</si>
  <si>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</si>
  <si>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</si>
  <si>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</si>
  <si>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</si>
  <si>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</si>
  <si>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</si>
  <si>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</si>
  <si>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</si>
  <si>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</si>
  <si>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</si>
  <si>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</si>
  <si>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</si>
  <si>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</si>
  <si>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</si>
  <si>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</si>
  <si>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</si>
  <si>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</si>
  <si>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</si>
  <si>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</si>
  <si>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</si>
  <si>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</si>
  <si>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</si>
  <si>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</si>
  <si>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</si>
  <si>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</si>
  <si>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</si>
  <si>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</si>
  <si>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</si>
  <si>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</si>
  <si>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</si>
  <si>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</si>
  <si>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</si>
  <si>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</si>
  <si>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</si>
  <si>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</si>
  <si>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</si>
  <si>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</si>
  <si>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</si>
  <si>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</si>
  <si>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</si>
  <si>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</si>
  <si>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</si>
  <si>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</si>
  <si>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</si>
  <si>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</si>
  <si>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</si>
  <si>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</si>
  <si>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</si>
  <si>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</si>
  <si>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</si>
  <si>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</si>
  <si>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</si>
  <si>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</si>
  <si>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</si>
  <si>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</si>
  <si>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</si>
  <si>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</si>
  <si>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</si>
  <si>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</si>
  <si>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</si>
  <si>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</si>
  <si>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</si>
  <si>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</si>
  <si>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</si>
  <si>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</si>
  <si>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</si>
  <si>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</si>
  <si>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</si>
  <si>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</si>
  <si>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</si>
  <si>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</si>
  <si>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</si>
  <si>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</si>
  <si>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</si>
  <si>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</si>
  <si>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</si>
  <si>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</si>
  <si>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</si>
  <si>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</si>
  <si>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</si>
  <si>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</si>
  <si>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</si>
  <si>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</si>
  <si>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</si>
  <si>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</si>
  <si>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</si>
  <si>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</si>
  <si>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</si>
  <si>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</si>
  <si>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</si>
  <si>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</si>
  <si>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</si>
  <si>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</si>
  <si>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</si>
  <si>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</si>
  <si>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</si>
  <si>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</si>
  <si>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</si>
  <si>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</si>
  <si>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</si>
  <si>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</si>
  <si>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</si>
  <si>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</si>
  <si>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</si>
  <si>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</si>
  <si>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</si>
  <si>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</si>
  <si>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</si>
  <si>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</si>
  <si>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family val="3"/>
        <charset val="128"/>
        <scheme val="minor"/>
      </rP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</si>
  <si>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</si>
  <si>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</si>
  <si>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</si>
  <si>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</si>
  <si>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</si>
  <si>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</si>
  <si>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</si>
  <si>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</si>
  <si>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</si>
  <si>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</si>
  <si>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</si>
  <si>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</si>
  <si>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</si>
  <si>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</si>
  <si>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</si>
  <si>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</si>
  <si>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</si>
  <si>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</si>
  <si>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</si>
  <si>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</si>
  <si>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</si>
  <si>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</si>
  <si>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</si>
  <si>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</si>
  <si>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</si>
  <si>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</si>
  <si>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</si>
  <si>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</si>
  <si>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</si>
  <si>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</si>
  <si>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</si>
  <si>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</si>
  <si>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</si>
  <si>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</si>
  <si>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</si>
  <si>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</si>
  <si>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</si>
  <si>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</si>
  <si>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</si>
  <si>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</si>
  <si>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</si>
  <si>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</si>
  <si>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</si>
  <si>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</si>
  <si>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</si>
  <si>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</si>
  <si>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</si>
  <si>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</si>
  <si>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</si>
  <si>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</si>
  <si>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</si>
  <si>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</si>
  <si>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</si>
  <si>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</si>
  <si>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</si>
  <si>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</si>
  <si>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</si>
  <si>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</si>
  <si>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</si>
  <si>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</si>
  <si>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</si>
  <si>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</si>
  <si>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</si>
  <si>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</si>
  <si>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</si>
  <si>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</si>
  <si>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</si>
  <si>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</si>
  <si>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</si>
  <si>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</si>
  <si>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</si>
  <si>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</si>
  <si>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</si>
  <si>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</si>
  <si>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</si>
  <si>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</si>
  <si>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</si>
  <si>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</si>
  <si>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</si>
  <si>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</si>
  <si>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</si>
  <si>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</si>
  <si>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</si>
  <si>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</si>
  <si>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</si>
  <si>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</si>
  <si>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</si>
  <si>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</si>
  <si>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</si>
  <si>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</si>
  <si>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</si>
  <si>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</si>
  <si>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</si>
  <si>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</si>
  <si>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</si>
  <si>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</si>
  <si>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</si>
  <si>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</si>
  <si>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</si>
  <si>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</si>
  <si>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</si>
  <si>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</si>
  <si>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</si>
  <si>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</si>
  <si>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</si>
  <si>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</si>
  <si>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</si>
  <si>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</si>
  <si>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</si>
  <si>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</si>
  <si>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</si>
  <si>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</si>
  <si>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</si>
  <si>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</si>
  <si>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</si>
  <si>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family val="3"/>
        <charset val="128"/>
        <scheme val="minor"/>
      </rP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</si>
  <si>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</si>
  <si>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</si>
  <si>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</si>
  <si>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</si>
  <si>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</si>
  <si>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</si>
  <si>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</si>
  <si>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</si>
  <si>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</si>
  <si>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</si>
  <si>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</si>
  <si>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</si>
  <si>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</si>
  <si>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</si>
  <si>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</si>
  <si>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</si>
  <si>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</si>
  <si>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</si>
  <si>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</si>
  <si>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</si>
  <si>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</si>
  <si>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</si>
  <si>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</si>
  <si>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</si>
  <si>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</si>
  <si>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</si>
  <si>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</si>
  <si>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</si>
  <si>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</si>
  <si>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</si>
  <si>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</si>
  <si>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</si>
  <si>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</si>
  <si>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</si>
  <si>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</si>
  <si>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</si>
  <si>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</si>
  <si>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</si>
  <si>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</si>
  <si>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</si>
  <si>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</si>
  <si>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</si>
  <si>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</si>
  <si>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</si>
  <si>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</si>
  <si>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</si>
  <si>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</si>
  <si>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</si>
  <si>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</si>
  <si>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</si>
  <si>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</si>
  <si>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</si>
  <si>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</si>
  <si>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</si>
  <si>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</si>
  <si>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</si>
  <si>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</si>
  <si>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</si>
  <si>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</si>
  <si>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</si>
  <si>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</si>
  <si>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</si>
  <si>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</si>
  <si>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</si>
  <si>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</si>
  <si>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</si>
  <si>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</si>
  <si>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</si>
  <si>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</si>
  <si>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</si>
  <si>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</si>
  <si>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</si>
  <si>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</si>
  <si>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</si>
  <si>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</si>
  <si>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</si>
  <si>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</si>
  <si>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</si>
  <si>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</si>
  <si>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</si>
  <si>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</si>
  <si>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</si>
  <si>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</si>
  <si>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</si>
  <si>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</si>
  <si>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</si>
  <si>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</si>
  <si>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</si>
  <si>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</si>
  <si>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</si>
  <si>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</si>
  <si>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</si>
  <si>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</si>
  <si>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</si>
  <si>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</si>
  <si>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</si>
  <si>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</si>
  <si>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</si>
  <si>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</si>
  <si>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</si>
  <si>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</si>
  <si>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</si>
  <si>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</si>
  <si>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</si>
  <si>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</si>
  <si>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</si>
  <si>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</si>
  <si>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</si>
  <si>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</si>
  <si>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</si>
  <si>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</si>
  <si>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</si>
  <si>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</si>
  <si>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</si>
  <si>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</si>
  <si>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</si>
  <si>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</si>
  <si>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</si>
  <si>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</si>
  <si>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</si>
  <si>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</si>
  <si>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</si>
  <si>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</si>
  <si>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</si>
  <si>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</si>
  <si>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</si>
  <si>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</si>
  <si>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</si>
  <si>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</si>
  <si>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</si>
  <si>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</si>
  <si>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</si>
  <si>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</si>
  <si>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</si>
  <si>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</si>
  <si>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</si>
  <si>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</si>
  <si>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</si>
  <si>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</si>
  <si>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</si>
  <si>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</si>
  <si>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</si>
  <si>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</si>
  <si>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</si>
  <si>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</si>
  <si>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</si>
  <si>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</si>
  <si>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</si>
  <si>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r>
      <rPr>
        <b/>
        <i/>
        <sz val="10"/>
        <rFont val="宋体"/>
        <charset val="128"/>
      </rP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</si>
  <si>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</si>
  <si>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</si>
  <si>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</si>
  <si>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</si>
  <si>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</si>
  <si>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</si>
  <si>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</si>
  <si>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</si>
  <si>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</si>
  <si>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</si>
  <si>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</si>
  <si>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</si>
  <si>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</si>
  <si>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</si>
  <si>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</si>
  <si>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</si>
  <si>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</si>
  <si>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</si>
  <si>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</si>
  <si>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</si>
  <si>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</si>
  <si>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</si>
  <si>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</si>
  <si>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</si>
  <si>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</si>
  <si>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</si>
  <si>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</si>
  <si>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</si>
  <si>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</si>
  <si>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</si>
  <si>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</si>
  <si>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</si>
  <si>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</si>
  <si>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</si>
  <si>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</si>
  <si>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</si>
  <si>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</si>
  <si>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</si>
  <si>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</si>
  <si>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</si>
  <si>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</si>
  <si>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</si>
  <si>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</si>
  <si>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</si>
  <si>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</si>
  <si>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</si>
  <si>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</si>
  <si>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</si>
  <si>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</si>
  <si>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</si>
  <si>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</si>
  <si>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</si>
  <si>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</si>
  <si>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</si>
  <si>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</si>
  <si>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</si>
  <si>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</si>
  <si>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</si>
  <si>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</si>
  <si>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</si>
  <si>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</si>
  <si>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</si>
  <si>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</si>
  <si>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</si>
  <si>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</si>
  <si>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</si>
  <si>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</si>
  <si>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</si>
  <si>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</si>
  <si>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</si>
  <si>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rPr>
        <b/>
        <sz val="10"/>
        <rFont val="宋体"/>
        <charset val="128"/>
      </rP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</si>
  <si>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</si>
  <si>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</si>
  <si>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</si>
  <si>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</si>
  <si>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</si>
  <si>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</si>
  <si>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</si>
  <si>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</si>
  <si>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</si>
  <si>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</si>
  <si>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</si>
  <si>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</si>
  <si>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</si>
  <si>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</si>
  <si>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</si>
  <si>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</si>
  <si>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</si>
  <si>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</si>
  <si>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</si>
  <si>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</si>
  <si>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</si>
  <si>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</si>
  <si>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</si>
  <si>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r>
      <rPr>
        <b/>
        <sz val="10"/>
        <rFont val="宋体"/>
        <charset val="128"/>
      </rP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</si>
  <si>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</si>
  <si>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</si>
  <si>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</si>
  <si>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</si>
  <si>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</si>
  <si>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</si>
  <si>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</si>
  <si>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</si>
  <si>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rPr>
        <b/>
        <sz val="10"/>
        <rFont val="Arial"/>
        <family val="2"/>
      </rP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</si>
  <si>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</si>
  <si>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</si>
  <si>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</si>
  <si>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</si>
  <si>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</si>
  <si>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</si>
  <si>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</si>
  <si>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</si>
  <si>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</si>
  <si>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</si>
  <si>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</si>
  <si>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</si>
  <si>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</si>
  <si>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</si>
  <si>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</si>
  <si>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</si>
  <si>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</si>
  <si>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</si>
  <si>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</si>
  <si>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</si>
  <si>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</si>
  <si>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</si>
  <si>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</si>
  <si>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</si>
  <si>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</si>
  <si>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</si>
  <si>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</si>
  <si>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</si>
  <si>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</si>
  <si>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</si>
  <si>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</si>
  <si>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</si>
  <si>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</si>
  <si>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</si>
  <si>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</si>
  <si>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</si>
  <si>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</si>
  <si>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</si>
  <si>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</si>
  <si>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</si>
  <si>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</si>
  <si>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</si>
  <si>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</si>
  <si>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</si>
  <si>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</si>
  <si>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family val="3"/>
        <charset val="128"/>
        <scheme val="minor"/>
      </rPr>
      <t>设</t>
    </r>
    <r>
      <rPr>
        <sz val="11"/>
        <color theme="1"/>
        <rFont val="ＭＳ Ｐゴシック"/>
        <family val="3"/>
        <charset val="128"/>
        <scheme val="minor"/>
      </rPr>
      <t xml:space="preserve">置 </t>
    </r>
    <r>
      <rPr>
        <sz val="11"/>
        <color theme="1"/>
        <rFont val="ＭＳ Ｐゴシック"/>
        <family val="3"/>
        <charset val="128"/>
        <scheme val="minor"/>
      </rPr>
      <t>选择</t>
    </r>
    <r>
      <rPr>
        <sz val="11"/>
        <color theme="1"/>
        <rFont val="ＭＳ Ｐゴシック"/>
        <family val="3"/>
        <charset val="128"/>
        <scheme val="minor"/>
      </rPr>
      <t>以下一</t>
    </r>
    <r>
      <rPr>
        <sz val="11"/>
        <color theme="1"/>
        <rFont val="ＭＳ Ｐゴシック"/>
        <family val="3"/>
        <charset val="128"/>
        <scheme val="minor"/>
      </rPr>
      <t>项</t>
    </r>
    <r>
      <rPr>
        <sz val="11"/>
        <color theme="1"/>
        <rFont val="ＭＳ Ｐゴシック"/>
        <family val="3"/>
        <charset val="128"/>
        <scheme val="minor"/>
      </rPr>
      <t>：
距（1）→</t>
    </r>
    <r>
      <rPr>
        <sz val="11"/>
        <color theme="1"/>
        <rFont val="ＭＳ Ｐゴシック"/>
        <family val="3"/>
        <charset val="128"/>
        <scheme val="minor"/>
      </rPr>
      <t>敌</t>
    </r>
    <r>
      <rPr>
        <sz val="11"/>
        <color theme="1"/>
        <rFont val="ＭＳ Ｐゴシック"/>
        <family val="3"/>
        <charset val="128"/>
        <scheme val="minor"/>
      </rPr>
      <t xml:space="preserve">装
</t>
    </r>
    <r>
      <rPr>
        <sz val="11"/>
        <color theme="1"/>
        <rFont val="ＭＳ Ｐゴシック"/>
        <family val="3"/>
        <charset val="128"/>
        <scheme val="minor"/>
      </rPr>
      <t>敌</t>
    </r>
    <r>
      <rPr>
        <sz val="11"/>
        <color theme="1"/>
        <rFont val="ＭＳ Ｐゴシック"/>
        <family val="3"/>
        <charset val="128"/>
        <scheme val="minor"/>
      </rPr>
      <t>装（1）→</t>
    </r>
    <r>
      <rPr>
        <sz val="11"/>
        <color theme="1"/>
        <rFont val="ＭＳ Ｐゴシック"/>
        <family val="3"/>
        <charset val="128"/>
        <scheme val="minor"/>
      </rPr>
      <t>敌</t>
    </r>
    <r>
      <rPr>
        <sz val="11"/>
        <color theme="1"/>
        <rFont val="ＭＳ Ｐゴシック"/>
        <family val="3"/>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</si>
  <si>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</si>
  <si>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</si>
  <si>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</si>
  <si>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</si>
  <si>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</si>
  <si>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</si>
  <si>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</si>
  <si>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</si>
  <si>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</si>
  <si>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</si>
  <si>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</si>
  <si>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</si>
  <si>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</si>
  <si>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</si>
  <si>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</si>
  <si>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</si>
  <si>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</si>
  <si>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</si>
  <si>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</si>
  <si>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</si>
  <si>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</si>
  <si>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</si>
  <si>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</si>
  <si>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</si>
  <si>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</si>
  <si>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</si>
  <si>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</si>
  <si>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</si>
  <si>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</si>
  <si>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</si>
  <si>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</si>
  <si>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</si>
  <si>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</si>
  <si>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</si>
  <si>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</si>
  <si>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</si>
  <si>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</si>
  <si>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</si>
  <si>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</si>
  <si>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</si>
  <si>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</si>
  <si>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</si>
  <si>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</si>
  <si>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</si>
  <si>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</si>
  <si>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</si>
  <si>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rPr>
        <b/>
        <sz val="10"/>
        <rFont val="Arial"/>
        <family val="2"/>
      </rPr>
      <t>Opponent's Aura (1)→ Your Flare</t>
    </r>
    <r>
      <rPr>
        <sz val="10"/>
        <rFont val="宋体"/>
        <charset val="128"/>
      </rPr>
      <t xml:space="preserve">
Resurgence: There are no Sakura tokens on your Flare.</t>
    </r>
  </si>
  <si>
    <t>06-yukihi-o-n-1</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</si>
  <si>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</si>
  <si>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</si>
  <si>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</si>
  <si>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</si>
  <si>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</si>
  <si>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</si>
  <si>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</si>
  <si>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</si>
  <si>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</si>
  <si>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</si>
  <si>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</si>
  <si>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</si>
  <si>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</si>
  <si>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</si>
  <si>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</si>
  <si>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</si>
  <si>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</si>
  <si>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</si>
  <si>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</si>
  <si>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</si>
  <si>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</si>
  <si>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rPr>
        <b/>
        <i/>
        <sz val="10"/>
        <rFont val="Arial"/>
        <family val="2"/>
      </rP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</si>
  <si>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</si>
  <si>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</si>
  <si>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</si>
  <si>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</si>
  <si>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</si>
  <si>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</si>
  <si>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</si>
  <si>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</si>
  <si>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</si>
  <si>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</si>
  <si>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</si>
  <si>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</si>
  <si>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</si>
  <si>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</si>
  <si>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</si>
  <si>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</si>
  <si>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</si>
  <si>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</si>
  <si>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</si>
  <si>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r>
      <rPr>
        <sz val="11"/>
        <color theme="1"/>
        <rFont val="ＭＳ Ｐゴシック"/>
        <family val="3"/>
        <charset val="128"/>
        <scheme val="minor"/>
      </rPr>
      <t>闭伞</t>
    </r>
    <r>
      <rPr>
        <sz val="11"/>
        <color theme="1"/>
        <rFont val="ＭＳ Ｐゴシック"/>
        <family val="3"/>
        <charset val="128"/>
        <scheme val="minor"/>
      </rPr>
      <t>：虚（1）→距 
开</t>
    </r>
    <r>
      <rPr>
        <sz val="11"/>
        <color theme="1"/>
        <rFont val="ＭＳ Ｐゴシック"/>
        <family val="3"/>
        <charset val="128"/>
        <scheme val="minor"/>
      </rPr>
      <t>伞</t>
    </r>
    <r>
      <rPr>
        <sz val="11"/>
        <color theme="1"/>
        <rFont val="ＭＳ Ｐゴシック"/>
        <family val="3"/>
        <charset val="128"/>
        <scheme val="minor"/>
      </rPr>
      <t>：距（1）→虚</t>
    </r>
  </si>
  <si>
    <r>
      <rPr>
        <b/>
        <i/>
        <sz val="10"/>
        <rFont val="Arial"/>
        <family val="2"/>
      </rP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</si>
  <si>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</si>
  <si>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</si>
  <si>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</si>
  <si>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</si>
  <si>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</si>
  <si>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</si>
  <si>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</si>
  <si>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</si>
  <si>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</si>
  <si>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</si>
  <si>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</si>
  <si>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</si>
  <si>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</si>
  <si>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</si>
  <si>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</si>
  <si>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</si>
  <si>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</si>
  <si>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</si>
  <si>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</si>
  <si>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</si>
  <si>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</si>
  <si>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</si>
  <si>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</si>
  <si>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</si>
  <si>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</si>
  <si>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</si>
  <si>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</si>
  <si>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</si>
  <si>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</si>
  <si>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</si>
  <si>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</si>
  <si>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</si>
  <si>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</si>
  <si>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</si>
  <si>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</si>
  <si>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</si>
  <si>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</si>
  <si>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</si>
  <si>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</si>
  <si>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</si>
  <si>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</si>
  <si>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</si>
  <si>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</si>
  <si>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</si>
  <si>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</si>
  <si>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rPr>
        <b/>
        <sz val="10"/>
        <rFont val="宋体"/>
        <charset val="128"/>
      </rP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</si>
  <si>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</si>
  <si>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</si>
  <si>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</si>
  <si>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</si>
  <si>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</si>
  <si>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</si>
  <si>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</si>
  <si>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</si>
  <si>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</si>
  <si>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</si>
  <si>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</si>
  <si>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</si>
  <si>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</si>
  <si>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</si>
  <si>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</si>
  <si>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</si>
  <si>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</si>
  <si>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</si>
  <si>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</si>
  <si>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</si>
  <si>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</si>
  <si>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</si>
  <si>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</si>
  <si>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</si>
  <si>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</si>
  <si>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</si>
  <si>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</si>
  <si>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</si>
  <si>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</si>
  <si>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</si>
  <si>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</si>
  <si>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</si>
  <si>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</si>
  <si>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</si>
  <si>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</si>
  <si>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</si>
  <si>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</si>
  <si>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</si>
  <si>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</si>
  <si>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</si>
  <si>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</si>
  <si>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</si>
  <si>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</si>
  <si>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</si>
  <si>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</si>
  <si>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</si>
  <si>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</si>
  <si>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</si>
  <si>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</si>
  <si>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</si>
  <si>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</si>
  <si>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</si>
  <si>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</si>
  <si>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</si>
  <si>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</si>
  <si>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</si>
  <si>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</si>
  <si>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</si>
  <si>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</si>
  <si>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</si>
  <si>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</si>
  <si>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</si>
  <si>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</si>
  <si>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</si>
  <si>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</si>
  <si>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</si>
  <si>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</si>
  <si>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</si>
  <si>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</si>
  <si>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</si>
  <si>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</si>
  <si>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</si>
  <si>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</si>
  <si>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</si>
  <si>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</si>
  <si>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</si>
  <si>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</si>
  <si>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</si>
  <si>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</si>
  <si>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</si>
  <si>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</si>
  <si>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</si>
  <si>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</si>
  <si>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</si>
  <si>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</si>
  <si>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</si>
  <si>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</si>
  <si>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</si>
  <si>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</si>
  <si>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</si>
  <si>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</si>
  <si>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</si>
  <si>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</si>
  <si>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</si>
  <si>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</si>
  <si>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</si>
  <si>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</si>
  <si>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</si>
  <si>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</si>
  <si>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</si>
  <si>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</si>
  <si>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</si>
  <si>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</si>
  <si>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</si>
  <si>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</si>
  <si>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</si>
  <si>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</si>
  <si>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</si>
  <si>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</si>
  <si>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</si>
  <si>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</si>
  <si>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</si>
  <si>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</si>
  <si>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</si>
  <si>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</si>
  <si>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</si>
  <si>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</si>
  <si>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</si>
  <si>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</si>
  <si>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</si>
  <si>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</si>
  <si>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</si>
  <si>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</si>
  <si>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</si>
  <si>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</si>
  <si>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</si>
  <si>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</si>
  <si>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</si>
  <si>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</si>
  <si>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</si>
  <si>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</si>
  <si>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</si>
  <si>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</si>
  <si>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</si>
  <si>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</si>
  <si>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</si>
  <si>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</si>
  <si>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</si>
  <si>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</si>
  <si>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</si>
  <si>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</si>
  <si>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</si>
  <si>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</si>
  <si>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</si>
  <si>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</si>
  <si>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</si>
  <si>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</si>
  <si>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</si>
  <si>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</si>
  <si>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</si>
  <si>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</si>
  <si>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</si>
  <si>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</si>
  <si>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</si>
  <si>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</si>
  <si>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</si>
  <si>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</si>
  <si>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</si>
  <si>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</si>
  <si>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</si>
  <si>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</si>
  <si>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</si>
  <si>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</si>
  <si>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</si>
  <si>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</si>
  <si>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</si>
  <si>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</si>
  <si>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</si>
  <si>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</si>
  <si>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</si>
  <si>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family val="3"/>
        <charset val="128"/>
        <scheme val="minor"/>
      </rPr>
      <t xml:space="preserve">远心 </t>
    </r>
    <r>
      <rPr>
        <sz val="11"/>
        <color theme="1"/>
        <rFont val="ＭＳ Ｐゴシック"/>
        <family val="3"/>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</si>
  <si>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</si>
  <si>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</si>
  <si>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</si>
  <si>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</si>
  <si>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</si>
  <si>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</si>
  <si>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</si>
  <si>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</si>
  <si>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</si>
  <si>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</si>
  <si>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</si>
  <si>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</si>
  <si>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</si>
  <si>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</si>
  <si>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</si>
  <si>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</si>
  <si>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</si>
  <si>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</si>
  <si>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</si>
  <si>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</si>
  <si>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</si>
  <si>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</si>
  <si>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</si>
  <si>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</si>
  <si>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</si>
  <si>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</si>
  <si>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</si>
  <si>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</si>
  <si>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</si>
  <si>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</si>
  <si>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</si>
  <si>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</si>
  <si>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</si>
  <si>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</si>
  <si>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</si>
  <si>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</si>
  <si>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</si>
  <si>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</si>
  <si>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</si>
  <si>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</si>
  <si>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</si>
  <si>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</si>
  <si>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</si>
  <si>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</si>
  <si>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</si>
  <si>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</si>
  <si>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</si>
  <si>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</si>
  <si>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</si>
  <si>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</si>
  <si>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</si>
  <si>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</si>
  <si>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</si>
  <si>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</si>
  <si>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</si>
  <si>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</si>
  <si>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</si>
  <si>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</si>
  <si>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</si>
  <si>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</si>
  <si>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</si>
  <si>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</si>
  <si>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</si>
  <si>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</si>
  <si>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</si>
  <si>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</si>
  <si>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</si>
  <si>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</si>
  <si>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</si>
  <si>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</si>
  <si>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</si>
  <si>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</si>
  <si>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</si>
  <si>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</si>
  <si>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</si>
  <si>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</si>
  <si>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</si>
  <si>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</si>
  <si>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</si>
  <si>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</si>
  <si>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</si>
  <si>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</si>
  <si>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</si>
  <si>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</si>
  <si>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</si>
  <si>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</si>
  <si>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</si>
  <si>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</si>
  <si>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</si>
  <si>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</si>
  <si>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</si>
  <si>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</si>
  <si>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</si>
  <si>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</si>
  <si>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</si>
  <si>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</si>
  <si>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</si>
  <si>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</si>
  <si>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</si>
  <si>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</si>
  <si>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</si>
  <si>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</si>
  <si>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</si>
  <si>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</si>
  <si>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</si>
  <si>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</si>
  <si>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</si>
  <si>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</si>
  <si>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</si>
  <si>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</si>
  <si>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</si>
  <si>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</si>
  <si>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</si>
  <si>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</si>
  <si>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</si>
  <si>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</si>
  <si>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</si>
  <si>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</si>
  <si>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</si>
  <si>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</si>
  <si>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</si>
  <si>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</si>
  <si>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</si>
  <si>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</si>
  <si>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</si>
  <si>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</si>
  <si>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</si>
  <si>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</si>
  <si>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</si>
  <si>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</si>
  <si>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</si>
  <si>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</si>
  <si>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</si>
  <si>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</si>
  <si>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</si>
  <si>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</si>
  <si>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</si>
  <si>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</si>
  <si>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</si>
  <si>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</si>
  <si>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</si>
  <si>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</si>
  <si>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</si>
  <si>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</si>
  <si>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</si>
  <si>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</si>
  <si>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</si>
  <si>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</si>
  <si>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</si>
  <si>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</si>
  <si>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</si>
  <si>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</si>
  <si>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</si>
  <si>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</si>
  <si>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</si>
  <si>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</si>
  <si>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</si>
  <si>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</si>
  <si>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</si>
  <si>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</si>
  <si>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</si>
  <si>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</si>
  <si>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</si>
  <si>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</si>
  <si>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</si>
  <si>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</si>
  <si>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</si>
  <si>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</si>
  <si>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</si>
  <si>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</si>
  <si>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</si>
  <si>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</si>
  <si>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</si>
  <si>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</si>
  <si>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</si>
  <si>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</si>
  <si>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</si>
  <si>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</si>
  <si>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</si>
  <si>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</si>
  <si>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</si>
  <si>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</si>
  <si>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</si>
  <si>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</si>
  <si>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</si>
  <si>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</si>
  <si>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</si>
  <si>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</si>
  <si>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</si>
  <si>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</si>
  <si>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</si>
  <si>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</si>
  <si>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</si>
  <si>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</si>
  <si>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</si>
  <si>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</si>
  <si>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</si>
  <si>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</si>
  <si>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</si>
  <si>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</si>
  <si>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</si>
  <si>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</si>
  <si>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</si>
  <si>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</si>
  <si>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</si>
  <si>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</si>
  <si>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</si>
  <si>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</si>
  <si>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</si>
  <si>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</si>
  <si>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</si>
  <si>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</si>
  <si>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</si>
  <si>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</si>
  <si>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</si>
  <si>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</si>
  <si>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</si>
  <si>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</si>
  <si>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</si>
  <si>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</si>
  <si>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</si>
  <si>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</si>
  <si>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</si>
  <si>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</si>
  <si>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</si>
  <si>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</si>
  <si>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</si>
  <si>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</si>
  <si>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</si>
  <si>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</si>
  <si>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</si>
  <si>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</si>
  <si>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</si>
  <si>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</si>
  <si>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</si>
  <si>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</si>
  <si>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</si>
  <si>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</si>
  <si>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</si>
  <si>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</si>
  <si>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</si>
  <si>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</si>
  <si>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family val="3"/>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</si>
  <si>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</si>
  <si>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</si>
  <si>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</si>
  <si>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</si>
  <si>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</si>
  <si>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</si>
  <si>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</si>
  <si>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</si>
  <si>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</si>
  <si>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</si>
  <si>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</si>
  <si>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</si>
  <si>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</si>
  <si>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</si>
  <si>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</si>
  <si>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</si>
  <si>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</si>
  <si>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</si>
  <si>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</si>
  <si>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</si>
  <si>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</si>
  <si>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</si>
  <si>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</si>
  <si>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</si>
  <si>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</si>
  <si>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</si>
  <si>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</si>
  <si>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</si>
  <si>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</si>
  <si>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</si>
  <si>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</si>
  <si>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</si>
  <si>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</si>
  <si>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</si>
  <si>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</si>
  <si>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</si>
  <si>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</si>
  <si>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</si>
  <si>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</si>
  <si>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</si>
  <si>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</si>
  <si>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</si>
  <si>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</si>
  <si>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</si>
  <si>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</si>
  <si>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</si>
  <si>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</si>
  <si>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</si>
  <si>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</si>
  <si>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</si>
  <si>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</si>
  <si>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</si>
  <si>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</si>
  <si>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</si>
  <si>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</si>
  <si>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</si>
  <si>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</si>
  <si>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</si>
  <si>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</si>
  <si>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</si>
  <si>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</si>
  <si>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</si>
  <si>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</si>
  <si>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</si>
  <si>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</si>
  <si>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</si>
  <si>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</si>
  <si>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</si>
  <si>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</si>
  <si>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</si>
  <si>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</si>
  <si>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</si>
  <si>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</si>
  <si>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</si>
  <si>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</si>
  <si>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</si>
  <si>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</si>
  <si>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</si>
  <si>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</si>
  <si>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</si>
  <si>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</si>
  <si>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</si>
  <si>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</si>
  <si>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</si>
  <si>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</si>
  <si>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</si>
  <si>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</si>
  <si>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</si>
  <si>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</si>
  <si>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</si>
  <si>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</si>
  <si>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</si>
  <si>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</si>
  <si>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</si>
  <si>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</si>
  <si>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</si>
  <si>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</si>
  <si>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</si>
  <si>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</si>
  <si>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</si>
  <si>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</si>
  <si>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</si>
  <si>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</si>
  <si>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</si>
  <si>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</si>
  <si>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</si>
  <si>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</si>
  <si>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</si>
  <si>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</si>
  <si>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</si>
  <si>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</si>
  <si>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</si>
  <si>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</si>
  <si>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</si>
  <si>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</si>
  <si>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</si>
  <si>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</si>
  <si>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</si>
  <si>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</si>
  <si>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</si>
  <si>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</si>
  <si>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</si>
  <si>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</si>
  <si>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</si>
  <si>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</si>
  <si>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</si>
  <si>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</si>
  <si>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</si>
  <si>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</si>
  <si>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</si>
  <si>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</si>
  <si>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</si>
  <si>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</si>
  <si>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</si>
  <si>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</si>
  <si>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</si>
  <si>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</si>
  <si>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</si>
  <si>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</si>
  <si>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</si>
  <si>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</si>
  <si>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</si>
  <si>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</si>
  <si>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</si>
  <si>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</si>
  <si>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</si>
  <si>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</si>
  <si>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</si>
  <si>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</si>
  <si>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</si>
  <si>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</si>
  <si>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</si>
  <si>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</si>
  <si>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</si>
  <si>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</si>
  <si>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</si>
  <si>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family val="3"/>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</si>
  <si>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</si>
  <si>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</si>
  <si>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</si>
  <si>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</si>
  <si>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</si>
  <si>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</si>
  <si>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</si>
  <si>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</si>
  <si>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</si>
  <si>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</si>
  <si>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</si>
  <si>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</si>
  <si>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</si>
  <si>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</si>
  <si>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</si>
  <si>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</si>
  <si>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</si>
  <si>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</si>
  <si>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</si>
  <si>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</si>
  <si>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</si>
  <si>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</si>
  <si>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</si>
  <si>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</si>
  <si>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</si>
  <si>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</si>
  <si>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</si>
  <si>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</si>
  <si>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</si>
  <si>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</si>
  <si>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</si>
  <si>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</si>
  <si>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</si>
  <si>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</si>
  <si>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</si>
  <si>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</si>
  <si>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</si>
  <si>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</si>
  <si>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</si>
  <si>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</si>
  <si>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</si>
  <si>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</si>
  <si>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</si>
  <si>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</si>
  <si>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</si>
  <si>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</si>
  <si>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</si>
  <si>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</si>
  <si>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</si>
  <si>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family val="3"/>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</si>
  <si>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</si>
  <si>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</si>
  <si>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</si>
  <si>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</si>
  <si>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</si>
  <si>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</si>
  <si>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</si>
  <si>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</si>
  <si>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</si>
  <si>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</si>
  <si>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</si>
  <si>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</si>
  <si>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</si>
  <si>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</si>
  <si>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</si>
  <si>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</si>
  <si>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</si>
  <si>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</si>
  <si>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</si>
  <si>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</si>
  <si>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</si>
  <si>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</si>
  <si>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</si>
  <si>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family val="3"/>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</si>
  <si>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</si>
  <si>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</si>
  <si>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</si>
  <si>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</si>
  <si>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</si>
  <si>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</si>
  <si>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</si>
  <si>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</si>
  <si>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</si>
  <si>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</si>
  <si>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</si>
  <si>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</si>
  <si>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family val="3"/>
        <charset val="128"/>
        <scheme val="minor"/>
      </rPr>
      <t>2</t>
    </r>
    <r>
      <rPr>
        <sz val="10"/>
        <color theme="1"/>
        <rFont val="ＭＳ Ｐゴシック"/>
        <family val="3"/>
        <charset val="128"/>
        <scheme val="minor"/>
      </rPr>
      <t>-3</t>
    </r>
  </si>
  <si>
    <r>
      <rPr>
        <sz val="10"/>
        <color theme="1"/>
        <rFont val="ＭＳ Ｐゴシック"/>
        <family val="3"/>
        <charset val="128"/>
        <scheme val="minor"/>
      </rPr>
      <t>2</t>
    </r>
    <r>
      <rPr>
        <sz val="10"/>
        <color theme="1"/>
        <rFont val="ＭＳ Ｐゴシック"/>
        <family val="3"/>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</si>
  <si>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</si>
  <si>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</si>
  <si>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</si>
  <si>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</si>
  <si>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</si>
  <si>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</si>
  <si>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</si>
  <si>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</si>
  <si>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family val="3"/>
        <charset val="128"/>
        <scheme val="minor"/>
      </rPr>
      <t>04-tokoyo-o-n-</t>
    </r>
    <r>
      <rPr>
        <sz val="10"/>
        <color theme="1"/>
        <rFont val="ＭＳ Ｐゴシック"/>
        <family val="3"/>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</si>
  <si>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</si>
  <si>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</si>
  <si>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</si>
  <si>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</si>
  <si>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</si>
  <si>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t>Devoted: At the beginning of your turn, you may choose one:
・Put a card from your discard pile on the bottom of your deck.
・Put an Action card from your played pile on the bottom of your deck.
Immediate Resurgence: You take 1 or more damage to your Life, excluding reshuffle damage.</t>
  </si>
  <si>
    <t>設置 
間合→ダスト：1 
このカードを伏せ札から使用したならば、伏せ札から設置を持つカードを1枚使用してもよい。</t>
  </si>
  <si>
    <r>
      <rPr>
        <sz val="10"/>
        <color theme="1"/>
        <rFont val="ＭＳ Ｐゴシック"/>
        <family val="3"/>
        <charset val="128"/>
        <scheme val="minor"/>
      </rPr>
      <t>设</t>
    </r>
    <r>
      <rPr>
        <sz val="10"/>
        <color theme="1"/>
        <rFont val="ＭＳ Ｐゴシック"/>
        <family val="3"/>
        <charset val="128"/>
        <scheme val="minor"/>
      </rPr>
      <t>置
距 (1)→ 虚
如果</t>
    </r>
    <r>
      <rPr>
        <sz val="10"/>
        <color theme="1"/>
        <rFont val="ＭＳ Ｐゴシック"/>
        <family val="3"/>
        <charset val="128"/>
        <scheme val="minor"/>
      </rPr>
      <t>这张</t>
    </r>
    <r>
      <rPr>
        <sz val="10"/>
        <color theme="1"/>
        <rFont val="ＭＳ Ｐゴシック"/>
        <family val="3"/>
        <charset val="128"/>
        <scheme val="minor"/>
      </rPr>
      <t>牌从盖牌区使用，可以再从盖牌区中</t>
    </r>
    <r>
      <rPr>
        <sz val="10"/>
        <color theme="1"/>
        <rFont val="ＭＳ Ｐゴシック"/>
        <family val="3"/>
        <charset val="128"/>
        <scheme val="minor"/>
      </rPr>
      <t>选择</t>
    </r>
    <r>
      <rPr>
        <sz val="10"/>
        <color theme="1"/>
        <rFont val="ＭＳ Ｐゴシック"/>
        <family val="3"/>
        <charset val="128"/>
        <scheme val="minor"/>
      </rPr>
      <t>一</t>
    </r>
    <r>
      <rPr>
        <sz val="10"/>
        <color theme="1"/>
        <rFont val="ＭＳ Ｐゴシック"/>
        <family val="3"/>
        <charset val="128"/>
        <scheme val="minor"/>
      </rPr>
      <t>张带</t>
    </r>
    <r>
      <rPr>
        <sz val="10"/>
        <color theme="1"/>
        <rFont val="ＭＳ Ｐゴシック"/>
        <family val="3"/>
        <charset val="128"/>
        <scheme val="minor"/>
      </rPr>
      <t>有</t>
    </r>
    <r>
      <rPr>
        <sz val="10"/>
        <color theme="1"/>
        <rFont val="ＭＳ Ｐゴシック"/>
        <family val="3"/>
        <charset val="128"/>
        <scheme val="minor"/>
      </rPr>
      <t>设</t>
    </r>
    <r>
      <rPr>
        <sz val="10"/>
        <color theme="1"/>
        <rFont val="ＭＳ Ｐゴシック"/>
        <family val="3"/>
        <charset val="128"/>
        <scheme val="minor"/>
      </rPr>
      <t>置关</t>
    </r>
    <r>
      <rPr>
        <sz val="10"/>
        <color theme="1"/>
        <rFont val="ＭＳ Ｐゴシック"/>
        <family val="3"/>
        <charset val="128"/>
        <scheme val="minor"/>
      </rPr>
      <t>键</t>
    </r>
    <r>
      <rPr>
        <sz val="10"/>
        <color theme="1"/>
        <rFont val="ＭＳ Ｐゴシック"/>
        <family val="3"/>
        <charset val="128"/>
        <scheme val="minor"/>
      </rPr>
      <t>字的卡牌使用。</t>
    </r>
  </si>
  <si>
    <t>Trap
Shadow (1)→ Distance
If this card was played from your discard pile, you may play a card with Trap from your discard pile.</t>
  </si>
  <si>
    <r>
      <rPr>
        <sz val="10"/>
        <color theme="1"/>
        <rFont val="ＭＳ Ｐゴシック"/>
        <family val="3"/>
        <charset val="128"/>
        <scheme val="minor"/>
      </rPr>
      <t>3</t>
    </r>
    <r>
      <rPr>
        <sz val="10"/>
        <color theme="1"/>
        <rFont val="ＭＳ Ｐゴシック"/>
        <family val="3"/>
        <charset val="128"/>
        <scheme val="minor"/>
      </rPr>
      <t>-7</t>
    </r>
  </si>
  <si>
    <r>
      <rPr>
        <sz val="10"/>
        <color theme="1"/>
        <rFont val="ＭＳ Ｐゴシック"/>
        <family val="3"/>
        <charset val="128"/>
        <scheme val="minor"/>
      </rPr>
      <t>1</t>
    </r>
    <r>
      <rPr>
        <sz val="10"/>
        <color theme="1"/>
        <rFont val="ＭＳ Ｐゴシック"/>
        <family val="3"/>
        <charset val="128"/>
        <scheme val="minor"/>
      </rPr>
      <t>/1</t>
    </r>
  </si>
  <si>
    <t>ダスト→自フレア：1 
----
【再起】あなたのフレアが0である。</t>
  </si>
  <si>
    <r>
      <rPr>
        <sz val="11"/>
        <color theme="1"/>
        <rFont val="ＭＳ Ｐゴシック"/>
        <family val="3"/>
        <charset val="128"/>
        <scheme val="minor"/>
      </rPr>
      <t>虚</t>
    </r>
    <r>
      <rPr>
        <sz val="11"/>
        <color theme="1"/>
        <rFont val="ＭＳ Ｐゴシック"/>
        <family val="3"/>
        <charset val="128"/>
        <scheme val="minor"/>
      </rPr>
      <t>（1）→自气 
----
【再起】自气</t>
    </r>
    <r>
      <rPr>
        <sz val="11"/>
        <color theme="1"/>
        <rFont val="ＭＳ Ｐゴシック"/>
        <family val="3"/>
        <charset val="128"/>
        <scheme val="minor"/>
      </rPr>
      <t>为</t>
    </r>
    <r>
      <rPr>
        <sz val="11"/>
        <color theme="1"/>
        <rFont val="ＭＳ Ｐゴシック"/>
        <family val="3"/>
        <charset val="128"/>
        <scheme val="minor"/>
      </rPr>
      <t>0</t>
    </r>
  </si>
  <si>
    <t>After Attack: Shadow (1)→ Your Flare
----
Resurgence: There are no Sakura tokens on your Flare.</t>
  </si>
  <si>
    <r>
      <rPr>
        <sz val="10"/>
        <color theme="1"/>
        <rFont val="ＭＳ Ｐゴシック"/>
        <family val="3"/>
        <charset val="128"/>
        <scheme val="minor"/>
      </rP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</si>
  <si>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</si>
  <si>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</si>
  <si>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family val="3"/>
        <charset val="128"/>
        <scheme val="minor"/>
      </rPr>
      <t>11-thallya-o-s</t>
    </r>
    <r>
      <rPr>
        <sz val="10"/>
        <color theme="1"/>
        <rFont val="ＭＳ Ｐゴシック"/>
        <family val="3"/>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</si>
  <si>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</si>
  <si>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</si>
  <si>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</si>
  <si>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</si>
  <si>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</si>
  <si>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</si>
  <si>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</si>
  <si>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</si>
  <si>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</si>
  <si>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</si>
  <si>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</si>
  <si>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</si>
  <si>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</si>
  <si>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</si>
  <si>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</si>
  <si>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</si>
  <si>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</si>
  <si>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</si>
  <si>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</si>
  <si>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</si>
  <si>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</si>
  <si>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</si>
  <si>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</si>
  <si>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</si>
  <si>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</si>
  <si>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</si>
  <si>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</si>
  <si>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</si>
  <si>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</si>
  <si>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</si>
  <si>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</si>
  <si>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</si>
  <si>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</si>
  <si>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</si>
  <si>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</si>
  <si>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</si>
  <si>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</si>
  <si>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</si>
  <si>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</si>
  <si>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</si>
  <si>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</si>
  <si>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</si>
  <si>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</si>
  <si>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</si>
  <si>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</si>
  <si>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</si>
  <si>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</si>
  <si>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</si>
  <si>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</si>
  <si>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</si>
  <si>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</si>
  <si>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</si>
  <si>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</si>
  <si>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</si>
  <si>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</si>
  <si>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</si>
  <si>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</si>
  <si>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</si>
  <si>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</si>
  <si>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</si>
  <si>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</si>
  <si>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</si>
  <si>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</si>
  <si>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</si>
  <si>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</si>
  <si>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</si>
  <si>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</si>
  <si>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</si>
  <si>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</si>
  <si>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</si>
  <si>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</si>
  <si>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</si>
  <si>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</si>
  <si>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</si>
  <si>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</si>
  <si>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</si>
  <si>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</si>
  <si>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t>13-utsuro-A1-s-1-ex1</t>
  </si>
  <si>
    <t>望我</t>
  </si>
  <si>
    <t>ジェラーニエ</t>
  </si>
  <si>
    <t>欲望</t>
  </si>
  <si>
    <t>【使用済】あなたはダメージを受けない。 
----
【即再起】あなたのメインフェイズが開始する。</t>
  </si>
  <si>
    <t>【使用后】你不会受到伤害。
----
【即再起】你的主要阶段开始时。</t>
  </si>
  <si>
    <r>
      <rPr>
        <b/>
        <sz val="10"/>
        <rFont val="宋体"/>
        <charset val="134"/>
      </rPr>
      <t>Devoted:</t>
    </r>
    <r>
      <rPr>
        <sz val="10"/>
        <rFont val="宋体"/>
        <charset val="134"/>
      </rPr>
      <t xml:space="preserve"> You cannot take damage.
</t>
    </r>
    <r>
      <rPr>
        <b/>
        <sz val="10"/>
        <rFont val="宋体"/>
        <charset val="134"/>
      </rPr>
      <t>Immediate Resurgence:</t>
    </r>
    <r>
      <rPr>
        <sz val="10"/>
        <rFont val="宋体"/>
        <charset val="134"/>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</si>
  <si>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</si>
  <si>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</si>
  <si>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</si>
  <si>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</si>
  <si>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</si>
  <si>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</si>
  <si>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</si>
  <si>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</si>
  <si>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</si>
  <si>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</si>
  <si>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</si>
  <si>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</si>
  <si>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</si>
  <si>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</si>
  <si>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</si>
  <si>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</si>
  <si>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</si>
  <si>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</si>
  <si>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</si>
  <si>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</si>
  <si>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</si>
  <si>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</si>
  <si>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</si>
  <si>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</si>
  <si>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</si>
  <si>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</si>
  <si>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</si>
  <si>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</si>
  <si>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</si>
  <si>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</si>
  <si>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</si>
  <si>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</si>
  <si>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</si>
  <si>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</si>
  <si>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</si>
  <si>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</si>
  <si>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</si>
  <si>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</si>
  <si>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</si>
  <si>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</si>
  <si>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</si>
  <si>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</si>
  <si>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</si>
  <si>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</si>
  <si>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</si>
  <si>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</si>
  <si>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t>神霊ヲウカ</t>
  </si>
  <si>
    <t>しんれいをうか</t>
  </si>
  <si>
    <t>神灵奥华</t>
  </si>
  <si>
    <t>Divine Spirit: Ouka</t>
  </si>
  <si>
    <t>対応不可 
【攻撃後】ダスト→自オーラ：2</t>
  </si>
  <si>
    <t>不可被对应
【攻击后】虚（2）→自装</t>
  </si>
  <si>
    <t>14-honoka-o-n-2</t>
  </si>
  <si>
    <t>桜吹雪</t>
  </si>
  <si>
    <t>さくらふぶき</t>
  </si>
  <si>
    <t>樱吹雪</t>
  </si>
  <si>
    <t>Petal Storm</t>
  </si>
  <si>
    <t>【攻撃後】相手は以下のどちらかを選ぶ。
・間合→ダスト：1
・ダスト→間合：1</t>
  </si>
  <si>
    <t>【攻击后】对手选择一下1项：
·距（1）→虚
·虚（1）→距</t>
  </si>
  <si>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</si>
  <si>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</si>
  <si>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</si>
  <si>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</si>
  <si>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</si>
  <si>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</si>
  <si>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</si>
  <si>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</si>
  <si>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t>14-honoka-o-n-4</t>
  </si>
  <si>
    <t>桜の翅</t>
  </si>
  <si>
    <t>さくらのはね</t>
  </si>
  <si>
    <t>樱之翅</t>
  </si>
  <si>
    <t>Sakura Wings</t>
  </si>
  <si>
    <t>14-honoka-o-n-4-ex1</t>
  </si>
  <si>
    <t>間合⇔ダスト：2 
この「桜の翅」を追加札の「再生」と交換する。</t>
  </si>
  <si>
    <t>距（2）⇔虚
将这张“樱之翅”和追加卡“再生”交换。</t>
  </si>
  <si>
    <t>再生</t>
  </si>
  <si>
    <t>さいせい</t>
  </si>
  <si>
    <t>Rebirth</t>
  </si>
  <si>
    <t>ダスト→自オーラ：1 
ダスト→自フレア：1 
この「再生」を追加札の「桜の翅」と交換する。</t>
  </si>
  <si>
    <t>虚（1）→自装
虚（1）→自气
将这张“再生”和追加卡“樱之翅”交换。</t>
  </si>
  <si>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</si>
  <si>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</si>
  <si>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</si>
  <si>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</si>
  <si>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</si>
  <si>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</si>
  <si>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</si>
  <si>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</si>
  <si>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</si>
  <si>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</si>
  <si>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</si>
  <si>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</si>
  <si>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</si>
  <si>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</si>
  <si>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</si>
  <si>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</si>
  <si>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</si>
  <si>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</si>
  <si>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</si>
  <si>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t>14-honoka-o-n-7</t>
  </si>
  <si>
    <t>追い風</t>
  </si>
  <si>
    <t>おいかぜ</t>
  </si>
  <si>
    <t>追风</t>
  </si>
  <si>
    <t>Tailwind</t>
  </si>
  <si>
    <t>【展開中】あなたの《攻撃》は距離拡大(遠1)を得る。</t>
  </si>
  <si>
    <t>【展开中】你的《攻击》获得距离扩大（远1）。</t>
  </si>
  <si>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</si>
  <si>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</si>
  <si>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</si>
  <si>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</si>
  <si>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</si>
  <si>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</si>
  <si>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</si>
  <si>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</si>
  <si>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</si>
  <si>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</si>
  <si>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</si>
  <si>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</si>
  <si>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</si>
  <si>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</si>
  <si>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</si>
  <si>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</si>
  <si>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</si>
  <si>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</si>
  <si>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</si>
  <si>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</si>
  <si>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</si>
  <si>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</si>
  <si>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</si>
  <si>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</si>
  <si>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</si>
  <si>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</si>
  <si>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</si>
  <si>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</si>
  <si>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</si>
  <si>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</si>
  <si>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</si>
  <si>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</si>
  <si>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</si>
  <si>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</si>
  <si>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</si>
  <si>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</si>
  <si>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</si>
  <si>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</si>
  <si>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</si>
  <si>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</si>
  <si>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</si>
  <si>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</si>
  <si>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</si>
  <si>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</si>
  <si>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</si>
  <si>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</si>
  <si>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</si>
  <si>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</si>
  <si>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</si>
  <si>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</si>
  <si>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</si>
  <si>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</si>
  <si>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family val="3"/>
        <charset val="128"/>
        <scheme val="minor"/>
      </rPr>
      <t>t</t>
    </r>
    <r>
      <rPr>
        <sz val="11"/>
        <color theme="1"/>
        <rFont val="ＭＳ Ｐゴシック"/>
        <family val="3"/>
        <charset val="128"/>
        <scheme val="minor"/>
      </rPr>
      <t>ransform</t>
    </r>
  </si>
  <si>
    <t>reaction</t>
  </si>
  <si>
    <t>fullpower</t>
  </si>
  <si>
    <t>enhance</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</si>
  <si>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phoneticPr fontId="38"/>
  </si>
  <si>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phoneticPr fontId="38"/>
  </si>
  <si>
    <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phoneticPr fontId="38"/>
  </si>
  <si>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phoneticPr fontId="38"/>
  </si>
  <si>
    <r>
      <rPr>
        <b/>
        <i/>
        <sz val="10"/>
        <rFont val="宋体"/>
        <charset val="134"/>
      </rPr>
      <t>Bloom</t>
    </r>
    <r>
      <rPr>
        <sz val="10"/>
        <rFont val="宋体"/>
        <charset val="134"/>
      </rPr>
      <t xml:space="preserve"> - Exchange this with your set aside "Flowers in Your Hands" and turn that card face-down.</t>
    </r>
    <phoneticPr fontId="38"/>
  </si>
  <si>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phoneticPr fontId="38"/>
  </si>
  <si>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phoneticPr fontId="38"/>
  </si>
  <si>
    <r>
      <rPr>
        <b/>
        <sz val="10"/>
        <rFont val="宋体"/>
        <charset val="134"/>
      </rPr>
      <t xml:space="preserve">Shadow (1)→ Your Aura
Shadow (1)→ Your Flare
</t>
    </r>
    <r>
      <rPr>
        <sz val="10"/>
        <rFont val="宋体"/>
        <charset val="134"/>
      </rPr>
      <t>Exchange this card with your set aside "Sakura Wings".</t>
    </r>
    <phoneticPr fontId="38"/>
  </si>
  <si>
    <r>
      <rPr>
        <b/>
        <sz val="10"/>
        <rFont val="宋体"/>
        <charset val="134"/>
      </rPr>
      <t>Distance (2)</t>
    </r>
    <r>
      <rPr>
        <b/>
        <sz val="10"/>
        <rFont val="ＭＳ Ｐゴシック"/>
        <family val="3"/>
        <charset val="128"/>
      </rPr>
      <t>⇔</t>
    </r>
    <r>
      <rPr>
        <b/>
        <sz val="10"/>
        <rFont val="宋体"/>
        <charset val="134"/>
      </rPr>
      <t xml:space="preserve"> Shadow
</t>
    </r>
    <r>
      <rPr>
        <sz val="10"/>
        <rFont val="宋体"/>
        <charset val="134"/>
      </rPr>
      <t>Exchange this card with your set aside "Rebirth".</t>
    </r>
    <phoneticPr fontId="38"/>
  </si>
  <si>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phoneticPr fontId="38"/>
  </si>
  <si>
    <r>
      <t>After Attack:</t>
    </r>
    <r>
      <rPr>
        <sz val="10"/>
        <rFont val="宋体"/>
        <charset val="134"/>
      </rPr>
      <t xml:space="preserve"> Your opponent chooses one:
</t>
    </r>
    <r>
      <rPr>
        <sz val="10"/>
        <rFont val="ＭＳ Ｐゴシック"/>
        <family val="3"/>
        <charset val="128"/>
      </rPr>
      <t>・</t>
    </r>
    <r>
      <rPr>
        <sz val="10"/>
        <rFont val="宋体"/>
        <charset val="134"/>
      </rPr>
      <t xml:space="preserve">Distance (1)→ Shadow
</t>
    </r>
    <r>
      <rPr>
        <sz val="10"/>
        <rFont val="ＭＳ Ｐゴシック"/>
        <family val="3"/>
        <charset val="128"/>
      </rPr>
      <t>・</t>
    </r>
    <r>
      <rPr>
        <sz val="10"/>
        <rFont val="宋体"/>
        <charset val="134"/>
      </rPr>
      <t>Shadow (1)→ Distance</t>
    </r>
    <phoneticPr fontId="38"/>
  </si>
  <si>
    <r>
      <t>No Reactions
After Attack: Shadow (2)</t>
    </r>
    <r>
      <rPr>
        <b/>
        <sz val="10"/>
        <rFont val="ＭＳ Ｐゴシック"/>
        <family val="3"/>
        <charset val="128"/>
      </rPr>
      <t>→</t>
    </r>
    <r>
      <rPr>
        <b/>
        <sz val="10"/>
        <rFont val="Arial"/>
        <family val="2"/>
      </rPr>
      <t xml:space="preserve"> Your Aura</t>
    </r>
    <phoneticPr fontId="38"/>
  </si>
  <si>
    <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phoneticPr fontId="38"/>
  </si>
  <si>
    <t>Put your deck into your discard pile, then choose up to 4 cards from among your discard and played piles. Put the chosen cards on top of your deck in any order.</t>
    <phoneticPr fontId="38"/>
  </si>
  <si>
    <r>
      <t>Ongoing:</t>
    </r>
    <r>
      <rPr>
        <sz val="10"/>
        <rFont val="宋体"/>
        <charset val="134"/>
      </rPr>
      <t xml:space="preserve"> Increase the Range of your attacks by 1 in the distant direction.</t>
    </r>
    <phoneticPr fontId="38"/>
  </si>
  <si>
    <r>
      <rPr>
        <b/>
        <sz val="10"/>
        <rFont val="宋体"/>
        <charset val="134"/>
      </rPr>
      <t>Out-of-Game (1)→ Your Aura
Out-of-Game (1)→ Your Flare</t>
    </r>
    <r>
      <rPr>
        <sz val="10"/>
        <rFont val="宋体"/>
        <charset val="134"/>
      </rPr>
      <t xml:space="preserve">
Remove this card from the game. Add your set aside "The Final Petal" to your Special cards, face-down.</t>
    </r>
    <phoneticPr fontId="38"/>
  </si>
  <si>
    <t>желание</t>
    <phoneticPr fontId="38"/>
  </si>
  <si>
    <t>ふりがな（英語）</t>
    <rPh sb="5" eb="7">
      <t>エイゴ</t>
    </rPh>
    <phoneticPr fontId="38"/>
  </si>
  <si>
    <t>zhelaniye</t>
    <phoneticPr fontId="38"/>
  </si>
  <si>
    <t>вымирание</t>
    <phoneticPr fontId="38"/>
  </si>
  <si>
    <t>vymiraniye</t>
    <phoneticPr fontId="38"/>
  </si>
  <si>
    <t>Lozh'</t>
    <phoneticPr fontId="38"/>
  </si>
  <si>
    <t>Konets</t>
    <phoneticPr fontId="38"/>
  </si>
  <si>
    <t>Eroziya</t>
    <phoneticPr fontId="38"/>
  </si>
  <si>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phoneticPr fontId="38"/>
  </si>
  <si>
    <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phoneticPr fontId="38"/>
  </si>
  <si>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phoneticPr fontId="38"/>
  </si>
  <si>
    <r>
      <t xml:space="preserve">机巧：红紫 从虚中拿取4个樱花结晶指示物放在这张卡上面。
</t>
    </r>
    <r>
      <rPr>
        <sz val="11"/>
        <rFont val="宋体"/>
        <charset val="128"/>
      </rPr>
      <t>【展开中】 无效每回合中对手的第二次攻击。</t>
    </r>
    <phoneticPr fontId="38"/>
  </si>
  <si>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phoneticPr fontId="38"/>
  </si>
  <si>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phoneticPr fontId="38"/>
  </si>
</sst>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ＭＳ Ｐゴシック"/>
      <charset val="128"/>
      <scheme val="minor"/>
    </font>
    <font>
      <sz val="11"/>
      <color theme="1"/>
      <name val="ＭＳ Ｐゴシック"/>
      <family val="3"/>
      <charset val="128"/>
      <scheme val="minor"/>
    </font>
    <font>
      <sz val="10"/>
      <color theme="1"/>
      <name val="ＭＳ Ｐゴシック"/>
      <family val="3"/>
      <charset val="128"/>
      <scheme val="minor"/>
    </font>
    <font>
      <sz val="10"/>
      <color rgb="FFFF0000"/>
      <name val="ＭＳ Ｐゴシック"/>
      <family val="3"/>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family val="3"/>
      <charset val="128"/>
      <scheme val="minor"/>
    </font>
    <font>
      <i/>
      <sz val="10"/>
      <name val="MS Gothic"/>
      <family val="2"/>
    </font>
    <font>
      <sz val="10"/>
      <name val="MS Gothic"/>
      <family val="3"/>
    </font>
    <font>
      <sz val="11"/>
      <color theme="1"/>
      <name val="ＭＳ Ｐゴシック"/>
      <family val="3"/>
      <charset val="128"/>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family val="3"/>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
      <sz val="10"/>
      <name val="ＭＳ Ｐゴシック"/>
      <family val="3"/>
      <charset val="128"/>
    </font>
    <font>
      <b/>
      <sz val="10"/>
      <name val="ＭＳ Ｐゴシック"/>
      <family val="3"/>
      <charset val="128"/>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xf numFmtId="0" fontId="30" fillId="0" borderId="0" xfId="0" applyFont="1" applyFill="1" applyAlignment="1"/>
    <xf numFmtId="0" fontId="30" fillId="0" borderId="0" xfId="0" applyFont="1" applyFill="1" applyAlignment="1">
      <alignment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workbookViewId="0">
      <pane xSplit="1" ySplit="1" topLeftCell="E2" activePane="bottomRight" state="frozen"/>
      <selection pane="topRight"/>
      <selection pane="bottomLeft"/>
      <selection pane="bottomRight" activeCell="P20" sqref="P20"/>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9" style="2"/>
    <col min="9" max="9" width="6.375" style="2" customWidth="1"/>
    <col min="10" max="10" width="18.5" style="2" customWidth="1"/>
    <col min="11" max="16384" width="9" style="3"/>
  </cols>
  <sheetData>
    <row r="1" spans="1:11" ht="11.25" customHeight="1">
      <c r="A1" s="2" t="s">
        <v>0</v>
      </c>
      <c r="B1" s="2" t="s">
        <v>1</v>
      </c>
      <c r="C1" s="2" t="s">
        <v>2</v>
      </c>
      <c r="D1" s="2" t="s">
        <v>3</v>
      </c>
      <c r="E1" s="2" t="s">
        <v>4</v>
      </c>
      <c r="F1" s="2" t="s">
        <v>5</v>
      </c>
      <c r="G1" s="2" t="s">
        <v>6</v>
      </c>
      <c r="H1" s="2" t="s">
        <v>7</v>
      </c>
      <c r="I1" s="2" t="s">
        <v>8</v>
      </c>
      <c r="J1" s="2" t="s">
        <v>9</v>
      </c>
    </row>
    <row r="2" spans="1:11">
      <c r="A2" s="2" t="s">
        <v>10</v>
      </c>
      <c r="B2" s="2" t="s">
        <v>11</v>
      </c>
      <c r="C2" s="2" t="s">
        <v>12</v>
      </c>
      <c r="D2" s="2" t="s">
        <v>13</v>
      </c>
      <c r="E2" s="2" t="s">
        <v>14</v>
      </c>
      <c r="F2" s="2" t="s">
        <v>14</v>
      </c>
      <c r="G2" s="2" t="s">
        <v>15</v>
      </c>
      <c r="K2" s="18" t="str">
        <f>"'"&amp;A2&amp;"': { name: '"&amp;B2&amp;"', nameZh: '"&amp;C2&amp;"', nameEn: '"&amp;D2&amp;"', symbol: '"&amp;E2&amp;"', symbolZh: '"&amp;F2&amp;"', symbolEn: '"&amp;G2&amp;"'"&amp;IF(I2&lt;&gt;"",", base: '"&amp;H2&amp;"', anotherID: '"&amp;I2&amp;"'","")&amp;IF(J2="○", ", notExistCardSets: ['na-s2'] as CardSet[]", "") &amp; "}"</f>
        <v>'yurina': { name: 'ユリナ', nameZh: '摇波', nameEn: 'Yurina', symbol: '刀', symbolZh: '刀', symbolEn: 'Katana'}</v>
      </c>
    </row>
    <row r="3" spans="1:11">
      <c r="A3" s="2" t="s">
        <v>16</v>
      </c>
      <c r="B3" s="2" t="s">
        <v>17</v>
      </c>
      <c r="C3" s="2" t="s">
        <v>18</v>
      </c>
      <c r="D3" s="2" t="s">
        <v>19</v>
      </c>
      <c r="E3" s="2" t="s">
        <v>20</v>
      </c>
      <c r="F3" s="2" t="s">
        <v>20</v>
      </c>
      <c r="G3" s="2" t="s">
        <v>21</v>
      </c>
      <c r="H3" s="2" t="s">
        <v>10</v>
      </c>
      <c r="I3" s="2" t="s">
        <v>22</v>
      </c>
      <c r="K3" s="18" t="str">
        <f t="shared" ref="K3:K22" si="0">", '"&amp;A3&amp;"': { name: '"&amp;B3&amp;"', nameZh: '"&amp;C3&amp;"', nameEn: '"&amp;D3&amp;"', symbol: '"&amp;E3&amp;"', symbolZh: '"&amp;F3&amp;"', symbolEn: '"&amp;G3&amp;"'"&amp;IF(I3&lt;&gt;"",", base: '"&amp;H3&amp;"', anotherID: '"&amp;I3&amp;"'","")&amp;IF(J3="○", ", notExistCardSets: ['na-s2'] as CardSet[]", "") &amp; "}"</f>
        <v>, 'yurina-a1': { name: '第一章ユリナ', nameZh: '第一章摇波', nameEn: 'First Chapter Yurina', symbol: '古刀', symbolZh: '古刀', symbolEn: 'Kotō', base: 'yurina', anotherID: 'A1'}</v>
      </c>
    </row>
    <row r="4" spans="1:11">
      <c r="A4" s="2" t="s">
        <v>23</v>
      </c>
      <c r="B4" s="2" t="s">
        <v>24</v>
      </c>
      <c r="C4" s="2" t="s">
        <v>25</v>
      </c>
      <c r="D4" s="2" t="s">
        <v>26</v>
      </c>
      <c r="E4" s="2" t="s">
        <v>27</v>
      </c>
      <c r="F4" s="2" t="s">
        <v>27</v>
      </c>
      <c r="G4" s="2" t="s">
        <v>28</v>
      </c>
      <c r="I4" s="4"/>
      <c r="J4" s="4"/>
      <c r="K4" s="18" t="str">
        <f t="shared" si="0"/>
        <v>, 'saine': { name: 'サイネ', nameZh: '细音', nameEn: 'Saine', symbol: '薙刀', symbolZh: '薙刀', symbolEn: 'Naginata'}</v>
      </c>
    </row>
    <row r="5" spans="1:11">
      <c r="A5" s="2" t="s">
        <v>29</v>
      </c>
      <c r="B5" s="2" t="s">
        <v>30</v>
      </c>
      <c r="C5" s="2" t="s">
        <v>31</v>
      </c>
      <c r="D5" s="2" t="s">
        <v>32</v>
      </c>
      <c r="E5" s="2" t="s">
        <v>33</v>
      </c>
      <c r="F5" s="2" t="s">
        <v>33</v>
      </c>
      <c r="G5" s="2" t="s">
        <v>34</v>
      </c>
      <c r="H5" s="2" t="s">
        <v>23</v>
      </c>
      <c r="I5" s="2" t="s">
        <v>22</v>
      </c>
      <c r="K5" s="18" t="str">
        <f t="shared" si="0"/>
        <v>, 'saine-a1': { name: '第二章サイネ', nameZh: '第二章细音', nameEn: 'Second Chapter Saine', symbol: '琵琶', symbolZh: '琵琶', symbolEn: 'Biwa', base: 'saine', anotherID: 'A1'}</v>
      </c>
    </row>
    <row r="6" spans="1:11">
      <c r="A6" s="2" t="s">
        <v>35</v>
      </c>
      <c r="B6" s="2" t="s">
        <v>36</v>
      </c>
      <c r="C6" s="2" t="s">
        <v>37</v>
      </c>
      <c r="D6" s="2" t="s">
        <v>38</v>
      </c>
      <c r="E6" s="2" t="s">
        <v>39</v>
      </c>
      <c r="F6" s="2" t="s">
        <v>40</v>
      </c>
      <c r="G6" s="2" t="s">
        <v>41</v>
      </c>
      <c r="K6" s="18" t="str">
        <f t="shared" si="0"/>
        <v>, 'himika': { name: 'ヒミカ', nameZh: '绯弥香', nameEn: 'Himika', symbol: '銃', symbolZh: '火枪', symbolEn: 'Arquebus'}</v>
      </c>
    </row>
    <row r="7" spans="1:11">
      <c r="A7" s="2" t="s">
        <v>42</v>
      </c>
      <c r="B7" s="2" t="s">
        <v>43</v>
      </c>
      <c r="C7" s="2" t="s">
        <v>44</v>
      </c>
      <c r="D7" s="2" t="s">
        <v>45</v>
      </c>
      <c r="E7" s="2" t="s">
        <v>46</v>
      </c>
      <c r="F7" s="2" t="s">
        <v>46</v>
      </c>
      <c r="G7" s="2" t="s">
        <v>47</v>
      </c>
      <c r="H7" s="2" t="s">
        <v>35</v>
      </c>
      <c r="I7" s="2" t="s">
        <v>22</v>
      </c>
      <c r="K7" s="18" t="str">
        <f t="shared" si="0"/>
        <v>, 'himika-a1': { name: '原初ヒミカ', nameZh: '原初绯弥香', nameEn: 'Originally Himika', symbol: '炎', symbolZh: '炎', symbolEn: 'Flame', base: 'himika', anotherID: 'A1'}</v>
      </c>
    </row>
    <row r="8" spans="1:11">
      <c r="A8" s="2" t="s">
        <v>48</v>
      </c>
      <c r="B8" s="2" t="s">
        <v>49</v>
      </c>
      <c r="C8" s="2" t="s">
        <v>50</v>
      </c>
      <c r="D8" s="2" t="s">
        <v>51</v>
      </c>
      <c r="E8" s="2" t="s">
        <v>52</v>
      </c>
      <c r="F8" s="2" t="s">
        <v>52</v>
      </c>
      <c r="G8" s="2" t="s">
        <v>53</v>
      </c>
      <c r="K8" s="18" t="str">
        <f t="shared" si="0"/>
        <v>, 'tokoyo': { name: 'トコヨ', nameZh: '常世', nameEn: 'Tokoyo', symbol: '扇', symbolZh: '扇', symbolEn: 'Fan'}</v>
      </c>
    </row>
    <row r="9" spans="1:11">
      <c r="A9" s="2" t="s">
        <v>54</v>
      </c>
      <c r="B9" s="2" t="s">
        <v>55</v>
      </c>
      <c r="C9" s="2" t="s">
        <v>56</v>
      </c>
      <c r="D9" s="2" t="s">
        <v>57</v>
      </c>
      <c r="E9" s="2" t="s">
        <v>58</v>
      </c>
      <c r="F9" s="2" t="s">
        <v>58</v>
      </c>
      <c r="G9" s="2" t="s">
        <v>59</v>
      </c>
      <c r="H9" s="2" t="s">
        <v>48</v>
      </c>
      <c r="I9" s="2" t="s">
        <v>22</v>
      </c>
      <c r="K9" s="18" t="str">
        <f t="shared" si="0"/>
        <v>, 'tokoyo-a1': { name: '旅芸人トコヨ', nameZh: '旅艺人常世', nameEn: 'Bard Tokoyo', symbol: '笛', symbolZh: '笛', symbolEn: 'Flute', base: 'tokoyo', anotherID: 'A1'}</v>
      </c>
    </row>
    <row r="10" spans="1:11">
      <c r="A10" s="2" t="s">
        <v>60</v>
      </c>
      <c r="B10" s="2" t="s">
        <v>61</v>
      </c>
      <c r="C10" s="2" t="s">
        <v>62</v>
      </c>
      <c r="D10" s="2" t="s">
        <v>63</v>
      </c>
      <c r="E10" s="2" t="s">
        <v>64</v>
      </c>
      <c r="F10" s="2" t="s">
        <v>64</v>
      </c>
      <c r="G10" s="2" t="s">
        <v>65</v>
      </c>
      <c r="K10" s="18" t="str">
        <f t="shared" si="0"/>
        <v>, 'oboro': { name: 'オボロ', nameZh: '胧', nameEn: 'Oboro', symbol: '忍', symbolZh: '忍', symbolEn: 'Ninjutsu'}</v>
      </c>
    </row>
    <row r="11" spans="1:11">
      <c r="A11" s="2" t="s">
        <v>66</v>
      </c>
      <c r="B11" s="2" t="s">
        <v>67</v>
      </c>
      <c r="C11" s="2" t="s">
        <v>68</v>
      </c>
      <c r="D11" s="2" t="s">
        <v>69</v>
      </c>
      <c r="E11" s="2" t="s">
        <v>70</v>
      </c>
      <c r="F11" s="2" t="s">
        <v>71</v>
      </c>
      <c r="G11" s="2" t="s">
        <v>72</v>
      </c>
      <c r="H11" s="2" t="s">
        <v>60</v>
      </c>
      <c r="I11" s="2" t="s">
        <v>22</v>
      </c>
      <c r="J11" s="2" t="s">
        <v>73</v>
      </c>
      <c r="K11" s="18" t="str">
        <f t="shared" si="0"/>
        <v>, 'oboro-a1': { name: '第三章オボロ', nameZh: '第三章胧', nameEn: 'Third Chapter Oboro', symbol: '戦略', symbolZh: '战略', symbolEn: 'Strategy', base: 'oboro', anotherID: 'A1', notExistCardSets: ['na-s2'] as CardSet[]}</v>
      </c>
    </row>
    <row r="12" spans="1:11">
      <c r="A12" s="2" t="s">
        <v>74</v>
      </c>
      <c r="B12" s="2" t="s">
        <v>75</v>
      </c>
      <c r="C12" s="2" t="s">
        <v>76</v>
      </c>
      <c r="D12" s="2" t="s">
        <v>77</v>
      </c>
      <c r="E12" s="2" t="s">
        <v>78</v>
      </c>
      <c r="F12" s="2" t="s">
        <v>79</v>
      </c>
      <c r="G12" s="2" t="s">
        <v>80</v>
      </c>
      <c r="K12" s="18" t="str">
        <f t="shared" si="0"/>
        <v>, 'yukihi': { name: 'ユキヒ', nameZh: '雪灯', nameEn: 'Yukihi', symbol: '傘/簪', symbolZh: '伞/簪', symbolEn: 'Umbrella/Hairpin'}</v>
      </c>
    </row>
    <row r="13" spans="1:11">
      <c r="A13" s="2" t="s">
        <v>81</v>
      </c>
      <c r="B13" s="2" t="s">
        <v>82</v>
      </c>
      <c r="C13" s="2" t="s">
        <v>83</v>
      </c>
      <c r="D13" s="2" t="s">
        <v>84</v>
      </c>
      <c r="E13" s="2" t="s">
        <v>85</v>
      </c>
      <c r="F13" s="2" t="s">
        <v>86</v>
      </c>
      <c r="G13" s="2" t="s">
        <v>87</v>
      </c>
      <c r="K13" s="18" t="str">
        <f t="shared" si="0"/>
        <v>, 'shinra': { name: 'シンラ', nameZh: '森罗', nameEn: 'Shinra', symbol: '書', symbolZh: '书', symbolEn: 'Scroll'}</v>
      </c>
    </row>
    <row r="14" spans="1:11">
      <c r="A14" s="2" t="s">
        <v>88</v>
      </c>
      <c r="B14" s="2" t="s">
        <v>89</v>
      </c>
      <c r="C14" s="2" t="s">
        <v>90</v>
      </c>
      <c r="D14" s="2" t="s">
        <v>91</v>
      </c>
      <c r="E14" s="2" t="s">
        <v>92</v>
      </c>
      <c r="F14" s="2" t="s">
        <v>93</v>
      </c>
      <c r="G14" s="2" t="s">
        <v>94</v>
      </c>
      <c r="K14" s="18" t="str">
        <f t="shared" si="0"/>
        <v>, 'hagane': { name: 'ハガネ', nameZh: '破钟', nameEn: 'Hagane', symbol: '槌', symbolZh: '锤', symbolEn: 'Hammer'}</v>
      </c>
    </row>
    <row r="15" spans="1:11">
      <c r="A15" s="2" t="s">
        <v>95</v>
      </c>
      <c r="B15" s="2" t="s">
        <v>96</v>
      </c>
      <c r="C15" s="2" t="s">
        <v>97</v>
      </c>
      <c r="D15" s="2" t="s">
        <v>98</v>
      </c>
      <c r="E15" s="2" t="s">
        <v>99</v>
      </c>
      <c r="F15" s="2" t="s">
        <v>99</v>
      </c>
      <c r="G15" s="2" t="s">
        <v>100</v>
      </c>
      <c r="K15" s="18" t="str">
        <f t="shared" si="0"/>
        <v>, 'chikage': { name: 'チカゲ', nameZh: '千影', nameEn: 'Chikage', symbol: '毒', symbolZh: '毒', symbolEn: 'Poison'}</v>
      </c>
    </row>
    <row r="16" spans="1:11">
      <c r="A16" s="2" t="s">
        <v>101</v>
      </c>
      <c r="B16" s="2" t="s">
        <v>102</v>
      </c>
      <c r="C16" s="2" t="s">
        <v>103</v>
      </c>
      <c r="D16" s="2" t="s">
        <v>104</v>
      </c>
      <c r="E16" s="2" t="s">
        <v>105</v>
      </c>
      <c r="F16" s="2" t="s">
        <v>106</v>
      </c>
      <c r="G16" s="2" t="s">
        <v>107</v>
      </c>
      <c r="H16" s="2" t="s">
        <v>95</v>
      </c>
      <c r="I16" s="2" t="s">
        <v>22</v>
      </c>
      <c r="J16" s="2" t="s">
        <v>73</v>
      </c>
      <c r="K16" s="18" t="str">
        <f t="shared" si="0"/>
        <v>, 'chikage-a1': { name: '第四章チカゲ', nameZh: '第四章千影', nameEn: 'Fourth Chapter Chikage', symbol: '絆', symbolZh: '绊', symbolEn: 'Kizuna', base: 'chikage', anotherID: 'A1', notExistCardSets: ['na-s2'] as CardSet[]}</v>
      </c>
    </row>
    <row r="17" spans="1:11">
      <c r="A17" s="2" t="s">
        <v>108</v>
      </c>
      <c r="B17" s="2" t="s">
        <v>109</v>
      </c>
      <c r="C17" s="2" t="s">
        <v>110</v>
      </c>
      <c r="D17" s="2" t="s">
        <v>111</v>
      </c>
      <c r="E17" s="2" t="s">
        <v>112</v>
      </c>
      <c r="F17" s="2" t="s">
        <v>113</v>
      </c>
      <c r="G17" s="2" t="s">
        <v>114</v>
      </c>
      <c r="K17" s="18" t="str">
        <f t="shared" si="0"/>
        <v>, 'kururu': { name: 'クルル', nameZh: '枢', nameEn: 'Kururu', symbol: '絡繰', symbolZh: '机械', symbolEn: 'Karakuri'}</v>
      </c>
    </row>
    <row r="18" spans="1:11">
      <c r="A18" s="2" t="s">
        <v>115</v>
      </c>
      <c r="B18" s="2" t="s">
        <v>116</v>
      </c>
      <c r="C18" s="2" t="s">
        <v>117</v>
      </c>
      <c r="D18" s="2" t="s">
        <v>118</v>
      </c>
      <c r="E18" s="2" t="s">
        <v>119</v>
      </c>
      <c r="F18" s="2" t="s">
        <v>120</v>
      </c>
      <c r="G18" s="2" t="s">
        <v>121</v>
      </c>
      <c r="K18" s="18" t="str">
        <f t="shared" si="0"/>
        <v>, 'thallya': { name: 'サリヤ', nameZh: '萨莉娅', nameEn: 'Thallya', symbol: '乗騎', symbolZh: '车', symbolEn: 'Mount'}</v>
      </c>
    </row>
    <row r="19" spans="1:11">
      <c r="A19" s="2" t="s">
        <v>122</v>
      </c>
      <c r="B19" s="2" t="s">
        <v>123</v>
      </c>
      <c r="C19" s="2" t="s">
        <v>124</v>
      </c>
      <c r="D19" s="2" t="s">
        <v>125</v>
      </c>
      <c r="E19" s="2" t="s">
        <v>126</v>
      </c>
      <c r="F19" s="2" t="s">
        <v>126</v>
      </c>
      <c r="G19" s="2" t="s">
        <v>127</v>
      </c>
      <c r="K19" s="18" t="str">
        <f t="shared" si="0"/>
        <v>, 'raira': { name: 'ライラ', nameZh: '雷螺', nameEn: 'Raira', symbol: '爪', symbolZh: '爪', symbolEn: 'Claw'}</v>
      </c>
    </row>
    <row r="20" spans="1:11">
      <c r="A20" s="2" t="s">
        <v>128</v>
      </c>
      <c r="B20" s="2" t="s">
        <v>129</v>
      </c>
      <c r="C20" s="2" t="s">
        <v>130</v>
      </c>
      <c r="D20" s="2" t="s">
        <v>131</v>
      </c>
      <c r="E20" s="2" t="s">
        <v>132</v>
      </c>
      <c r="F20" s="2" t="s">
        <v>133</v>
      </c>
      <c r="G20" s="2" t="s">
        <v>134</v>
      </c>
      <c r="K20" s="18" t="str">
        <f t="shared" si="0"/>
        <v>, 'utsuro': { name: 'ウツロ', nameZh: '虚', nameEn: 'Utsuro', symbol: '鎌', symbolZh: '镰', symbolEn: 'Scythe'}</v>
      </c>
    </row>
    <row r="21" spans="1:11">
      <c r="A21" s="2" t="s">
        <v>135</v>
      </c>
      <c r="B21" s="2" t="s">
        <v>136</v>
      </c>
      <c r="C21" s="2" t="s">
        <v>137</v>
      </c>
      <c r="D21" s="2" t="s">
        <v>138</v>
      </c>
      <c r="E21" s="2" t="s">
        <v>139</v>
      </c>
      <c r="F21" s="2" t="s">
        <v>140</v>
      </c>
      <c r="G21" s="2" t="s">
        <v>141</v>
      </c>
      <c r="H21" s="2" t="s">
        <v>128</v>
      </c>
      <c r="I21" s="2" t="s">
        <v>22</v>
      </c>
      <c r="J21" s="2" t="s">
        <v>73</v>
      </c>
      <c r="K21" s="18" t="str">
        <f t="shared" si="0"/>
        <v>, 'utsuro-a1': { name: '終章ウツロ', nameZh: '终章虚', nameEn: 'Final Chapter Utsuro', symbol: '塵', symbolZh: '尘', symbolEn: 'Dust', base: 'utsuro', anotherID: 'A1', notExistCardSets: ['na-s2'] as CardSet[]}</v>
      </c>
    </row>
    <row r="22" spans="1:11">
      <c r="A22" s="2" t="s">
        <v>142</v>
      </c>
      <c r="B22" s="2" t="s">
        <v>143</v>
      </c>
      <c r="C22" s="2" t="s">
        <v>144</v>
      </c>
      <c r="D22" s="2" t="s">
        <v>145</v>
      </c>
      <c r="E22" s="2" t="s">
        <v>146</v>
      </c>
      <c r="F22" s="2" t="s">
        <v>146</v>
      </c>
      <c r="G22" s="2" t="s">
        <v>147</v>
      </c>
      <c r="J22" s="2" t="s">
        <v>73</v>
      </c>
      <c r="K22" s="18" t="str">
        <f t="shared" si="0"/>
        <v>, 'honoka': { name: 'ホノカ', nameZh: '穗乃香', nameEn: 'Honoka', symbol: '旗', symbolZh: '旗', symbolEn: 'Flag', notExistCardSets: ['na-s2'] as CardSet[]}</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1" ht="13.5">
      <c r="G161" s="6"/>
    </row>
    <row r="162" spans="5:11" ht="13.5">
      <c r="G162" s="6"/>
    </row>
    <row r="163" spans="5:11" ht="13.5">
      <c r="G163" s="6"/>
    </row>
    <row r="164" spans="5:11" ht="13.5">
      <c r="G164" s="6"/>
    </row>
    <row r="165" spans="5:11" ht="13.5">
      <c r="G165" s="6"/>
    </row>
    <row r="166" spans="5:11" ht="13.5">
      <c r="G166" s="6"/>
    </row>
    <row r="168" spans="5:11">
      <c r="K168" s="3" t="s">
        <v>148</v>
      </c>
    </row>
    <row r="169" spans="5:11">
      <c r="K169" s="3" t="s">
        <v>148</v>
      </c>
    </row>
    <row r="170" spans="5:11">
      <c r="K170" s="3" t="s">
        <v>148</v>
      </c>
    </row>
    <row r="171" spans="5:11">
      <c r="K171" s="3" t="s">
        <v>148</v>
      </c>
    </row>
    <row r="174" spans="5:11">
      <c r="E174" s="15"/>
    </row>
    <row r="175" spans="5:11">
      <c r="E175" s="15"/>
    </row>
    <row r="176" spans="5:11">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3"/>
  <sheetViews>
    <sheetView tabSelected="1" workbookViewId="0">
      <pane xSplit="1" ySplit="1" topLeftCell="B2" activePane="bottomRight" state="frozen"/>
      <selection pane="topRight"/>
      <selection pane="bottomLeft"/>
      <selection pane="bottomRight" activeCell="A2" sqref="A2"/>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29" width="255.625" style="3" customWidth="1"/>
    <col min="30" max="16384" width="9" style="3"/>
  </cols>
  <sheetData>
    <row r="1" spans="1:29" ht="11.25" customHeight="1">
      <c r="A1" s="2" t="s">
        <v>149</v>
      </c>
      <c r="B1" s="2" t="s">
        <v>150</v>
      </c>
      <c r="C1" s="2" t="s">
        <v>151</v>
      </c>
      <c r="D1" s="2" t="s">
        <v>152</v>
      </c>
      <c r="E1" s="2" t="s">
        <v>1</v>
      </c>
      <c r="F1" s="2" t="s">
        <v>153</v>
      </c>
      <c r="G1" s="2" t="s">
        <v>2</v>
      </c>
      <c r="H1" s="2" t="s">
        <v>3</v>
      </c>
      <c r="I1" s="2" t="s">
        <v>1755</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row>
    <row r="2" spans="1:29">
      <c r="A2" s="2" t="s">
        <v>170</v>
      </c>
      <c r="B2" s="2" t="s">
        <v>10</v>
      </c>
      <c r="E2" s="2" t="s">
        <v>171</v>
      </c>
      <c r="F2" s="2" t="s">
        <v>172</v>
      </c>
      <c r="G2" s="2" t="s">
        <v>173</v>
      </c>
      <c r="H2" s="2" t="s">
        <v>174</v>
      </c>
      <c r="J2" s="2" t="s">
        <v>175</v>
      </c>
      <c r="O2" s="2" t="s">
        <v>176</v>
      </c>
      <c r="Q2" s="2" t="s">
        <v>177</v>
      </c>
      <c r="R2" s="11"/>
      <c r="S2" s="2" t="s">
        <v>178</v>
      </c>
      <c r="T2" s="11"/>
      <c r="Y2" s="12"/>
      <c r="Z2" s="12"/>
      <c r="AA2" s="12"/>
      <c r="AB2" s="11"/>
      <c r="AC2" s="17" t="str">
        <f>", '"&amp;A2&amp;"': {megami: '"&amp;B2&amp;"'"&amp;IF(C2&lt;&gt;"",", anotherID: '"&amp;C2&amp;"', replace: '"&amp;D2&amp;"'","")&amp;", name: '"&amp;SUBSTITUTE(E2,"'","\'")&amp;"', nameEn: '"&amp;SUBSTITUTE(H2,"'","\'")&amp;"', ruby: '"&amp;F2&amp;"', baseType: '"&amp;VLOOKUP(J2,マスタ!$A$1:$B$99,2,FALSE)&amp;"'"&amp;IF(K2="○",", extra: true","")&amp;IF(L2&lt;&gt;"",", extraFrom: '"&amp;L2&amp;"'","")&amp;IF(M2&lt;&gt;"",", exchangabaleTo: '"&amp;M2&amp;"'","")&amp;IF(N2="○",", poison: true","")&amp;", types: ['"&amp;VLOOKUP(O2,マスタ!$D$1:$E$99,2,FALSE)&amp;"'"&amp;IF(P2&lt;&gt;"",", '"&amp;VLOOKUP(P2,マスタ!$D$1:$E$99,2,FALSE)&amp;"'","")&amp;"]"&amp;IF(Q2&lt;&gt;"",", range: '"&amp;Q2&amp;"'","")&amp;IF(S2&lt;&gt;"",", damage: '"&amp;S2&amp;"'","")&amp;IF(U2&lt;&gt;"",", capacity: '"&amp;U2&amp;"'","")&amp;IF(V2&lt;&gt;"",", cost: '"&amp;V2&amp;"'","")&amp;", text: '"&amp;SUBSTITUTE(Y2,CHAR(10),"\n")&amp;"', textEn: '"&amp;SUBSTITUTE(SUBSTITUTE(AA2,CHAR(10),"\n"),"'","\'")&amp;"'"&amp;IF(W2="○",", sealable: true","")&amp;IF(X2="○",", removable: true","")&amp;"}"</f>
        <v>, '01-yurina-o-n-1': {megami: 'yurina', name: '斬', nameEn: 'Slash', ruby: 'ざん', baseType: 'normal', types: ['attack'], range: '3-4', damage: '3/1', text: '', textEn: ''}</v>
      </c>
    </row>
    <row r="3" spans="1:29" ht="24">
      <c r="A3" s="2" t="s">
        <v>179</v>
      </c>
      <c r="B3" s="2" t="s">
        <v>10</v>
      </c>
      <c r="C3" s="2" t="s">
        <v>22</v>
      </c>
      <c r="D3" s="2" t="s">
        <v>170</v>
      </c>
      <c r="E3" s="2" t="s">
        <v>180</v>
      </c>
      <c r="F3" s="2" t="s">
        <v>181</v>
      </c>
      <c r="G3" s="2" t="s">
        <v>180</v>
      </c>
      <c r="H3" s="2" t="s">
        <v>182</v>
      </c>
      <c r="J3" s="2" t="s">
        <v>175</v>
      </c>
      <c r="O3" s="2" t="s">
        <v>176</v>
      </c>
      <c r="Q3" s="2" t="s">
        <v>183</v>
      </c>
      <c r="R3" s="11"/>
      <c r="S3" s="2" t="s">
        <v>184</v>
      </c>
      <c r="T3" s="11"/>
      <c r="Y3" s="12" t="s">
        <v>185</v>
      </c>
      <c r="Z3" s="12" t="s">
        <v>186</v>
      </c>
      <c r="AA3" s="12" t="s">
        <v>187</v>
      </c>
      <c r="AB3" s="11"/>
      <c r="AC3" s="17" t="str">
        <f>", '"&amp;A3&amp;"': {megami: '"&amp;B3&amp;"'"&amp;IF(C3&lt;&gt;"",", anotherID: '"&amp;C3&amp;"', replace: '"&amp;D3&amp;"'","")&amp;", name: '"&amp;SUBSTITUTE(E3,"'","\'")&amp;"', nameEn: '"&amp;SUBSTITUTE(H3,"'","\'")&amp;"', ruby: '"&amp;F3&amp;"', baseType: '"&amp;VLOOKUP(J3,マスタ!$A$1:$B$99,2,FALSE)&amp;"'"&amp;IF(K3="○",", extra: true","")&amp;IF(L3&lt;&gt;"",", extraFrom: '"&amp;L3&amp;"'","")&amp;IF(M3&lt;&gt;"",", exchangabaleTo: '"&amp;M3&amp;"'","")&amp;IF(N3="○",", poison: true","")&amp;", types: ['"&amp;VLOOKUP(O3,マスタ!$D$1:$E$99,2,FALSE)&amp;"'"&amp;IF(P3&lt;&gt;"",", '"&amp;VLOOKUP(P3,マスタ!$D$1:$E$99,2,FALSE)&amp;"'","")&amp;"]"&amp;IF(Q3&lt;&gt;"",", range: '"&amp;Q3&amp;"'","")&amp;IF(S3&lt;&gt;"",", damage: '"&amp;S3&amp;"'","")&amp;IF(U3&lt;&gt;"",", capacity: '"&amp;U3&amp;"'","")&amp;IF(V3&lt;&gt;"",", cost: '"&amp;V3&amp;"'","")&amp;", text: '"&amp;SUBSTITUTE(Y3,CHAR(10),"\n")&amp;"', textEn: '"&amp;SUBSTITUTE(SUBSTITUTE(AA3,CHAR(10),"\n"),"'","\'")&amp;"'"&amp;IF(W3="○",", sealable: true","")&amp;IF(X3="○",",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9">
      <c r="A4" s="2" t="s">
        <v>188</v>
      </c>
      <c r="B4" s="2" t="s">
        <v>10</v>
      </c>
      <c r="E4" s="2" t="s">
        <v>189</v>
      </c>
      <c r="F4" s="2" t="s">
        <v>190</v>
      </c>
      <c r="G4" s="2" t="s">
        <v>191</v>
      </c>
      <c r="H4" s="2" t="s">
        <v>192</v>
      </c>
      <c r="J4" s="2" t="s">
        <v>175</v>
      </c>
      <c r="K4" s="4"/>
      <c r="L4" s="4"/>
      <c r="M4" s="4"/>
      <c r="N4" s="4"/>
      <c r="O4" s="2" t="s">
        <v>176</v>
      </c>
      <c r="Q4" s="2" t="s">
        <v>193</v>
      </c>
      <c r="R4" s="11"/>
      <c r="S4" s="2" t="s">
        <v>194</v>
      </c>
      <c r="T4" s="11"/>
      <c r="Y4" s="12" t="s">
        <v>195</v>
      </c>
      <c r="Z4" s="12" t="s">
        <v>196</v>
      </c>
      <c r="AA4" s="12" t="s">
        <v>197</v>
      </c>
      <c r="AB4" s="11"/>
      <c r="AC4" s="17" t="str">
        <f>", '"&amp;A4&amp;"': {megami: '"&amp;B4&amp;"'"&amp;IF(C4&lt;&gt;"",", anotherID: '"&amp;C4&amp;"', replace: '"&amp;D4&amp;"'","")&amp;", name: '"&amp;SUBSTITUTE(E4,"'","\'")&amp;"', nameEn: '"&amp;SUBSTITUTE(H4,"'","\'")&amp;"', ruby: '"&amp;F4&amp;"', baseType: '"&amp;VLOOKUP(J4,マスタ!$A$1:$B$99,2,FALSE)&amp;"'"&amp;IF(K4="○",", extra: true","")&amp;IF(L4&lt;&gt;"",", extraFrom: '"&amp;L4&amp;"'","")&amp;IF(M4&lt;&gt;"",", exchangabaleTo: '"&amp;M4&amp;"'","")&amp;IF(N4="○",", poison: true","")&amp;", types: ['"&amp;VLOOKUP(O4,マスタ!$D$1:$E$99,2,FALSE)&amp;"'"&amp;IF(P4&lt;&gt;"",", '"&amp;VLOOKUP(P4,マスタ!$D$1:$E$99,2,FALSE)&amp;"'","")&amp;"]"&amp;IF(Q4&lt;&gt;"",", range: '"&amp;Q4&amp;"'","")&amp;IF(S4&lt;&gt;"",", damage: '"&amp;S4&amp;"'","")&amp;IF(U4&lt;&gt;"",", capacity: '"&amp;U4&amp;"'","")&amp;IF(V4&lt;&gt;"",", cost: '"&amp;V4&amp;"'","")&amp;", text: '"&amp;SUBSTITUTE(Y4,CHAR(10),"\n")&amp;"', textEn: '"&amp;SUBSTITUTE(SUBSTITUTE(AA4,CHAR(10),"\n"),"'","\'")&amp;"'"&amp;IF(W4="○",", sealable: true","")&amp;IF(X4="○",",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9" ht="24">
      <c r="A5" s="2" t="s">
        <v>198</v>
      </c>
      <c r="B5" s="2" t="s">
        <v>10</v>
      </c>
      <c r="E5" s="2" t="s">
        <v>199</v>
      </c>
      <c r="F5" s="2" t="s">
        <v>200</v>
      </c>
      <c r="G5" s="2" t="s">
        <v>201</v>
      </c>
      <c r="H5" s="2" t="s">
        <v>202</v>
      </c>
      <c r="J5" s="2" t="s">
        <v>175</v>
      </c>
      <c r="O5" s="2" t="s">
        <v>176</v>
      </c>
      <c r="Q5" s="2" t="s">
        <v>203</v>
      </c>
      <c r="R5" s="11"/>
      <c r="S5" s="2" t="s">
        <v>184</v>
      </c>
      <c r="T5" s="11"/>
      <c r="Y5" s="12" t="s">
        <v>204</v>
      </c>
      <c r="Z5" s="12" t="s">
        <v>205</v>
      </c>
      <c r="AA5" s="12" t="s">
        <v>206</v>
      </c>
      <c r="AB5" s="11"/>
      <c r="AC5" s="17" t="str">
        <f>", '"&amp;A5&amp;"': {megami: '"&amp;B5&amp;"'"&amp;IF(C5&lt;&gt;"",", anotherID: '"&amp;C5&amp;"', replace: '"&amp;D5&amp;"'","")&amp;", name: '"&amp;SUBSTITUTE(E5,"'","\'")&amp;"', nameEn: '"&amp;SUBSTITUTE(H5,"'","\'")&amp;"', ruby: '"&amp;F5&amp;"', baseType: '"&amp;VLOOKUP(J5,マスタ!$A$1:$B$99,2,FALSE)&amp;"'"&amp;IF(K5="○",", extra: true","")&amp;IF(L5&lt;&gt;"",", extraFrom: '"&amp;L5&amp;"'","")&amp;IF(M5&lt;&gt;"",", exchangabaleTo: '"&amp;M5&amp;"'","")&amp;IF(N5="○",", poison: true","")&amp;", types: ['"&amp;VLOOKUP(O5,マスタ!$D$1:$E$99,2,FALSE)&amp;"'"&amp;IF(P5&lt;&gt;"",", '"&amp;VLOOKUP(P5,マスタ!$D$1:$E$99,2,FALSE)&amp;"'","")&amp;"]"&amp;IF(Q5&lt;&gt;"",", range: '"&amp;Q5&amp;"'","")&amp;IF(S5&lt;&gt;"",", damage: '"&amp;S5&amp;"'","")&amp;IF(U5&lt;&gt;"",", capacity: '"&amp;U5&amp;"'","")&amp;IF(V5&lt;&gt;"",", cost: '"&amp;V5&amp;"'","")&amp;", text: '"&amp;SUBSTITUTE(Y5,CHAR(10),"\n")&amp;"', textEn: '"&amp;SUBSTITUTE(SUBSTITUTE(AA5,CHAR(10),"\n"),"'","\'")&amp;"'"&amp;IF(W5="○",", sealable: true","")&amp;IF(X5="○",",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9">
      <c r="A6" s="2" t="s">
        <v>207</v>
      </c>
      <c r="B6" s="2" t="s">
        <v>10</v>
      </c>
      <c r="E6" s="2" t="s">
        <v>208</v>
      </c>
      <c r="F6" s="2" t="s">
        <v>209</v>
      </c>
      <c r="G6" s="2" t="s">
        <v>210</v>
      </c>
      <c r="H6" s="2" t="s">
        <v>211</v>
      </c>
      <c r="J6" s="2" t="s">
        <v>175</v>
      </c>
      <c r="O6" s="2" t="s">
        <v>176</v>
      </c>
      <c r="P6" s="2" t="s">
        <v>212</v>
      </c>
      <c r="Q6" s="2" t="s">
        <v>213</v>
      </c>
      <c r="R6" s="11"/>
      <c r="S6" s="2" t="s">
        <v>214</v>
      </c>
      <c r="T6" s="11"/>
      <c r="Y6" s="52" t="s">
        <v>215</v>
      </c>
      <c r="Z6" s="12" t="s">
        <v>216</v>
      </c>
      <c r="AA6" s="52" t="s">
        <v>217</v>
      </c>
      <c r="AB6" s="11"/>
      <c r="AC6" s="17" t="str">
        <f>", '"&amp;A6&amp;"': {megami: '"&amp;B6&amp;"'"&amp;IF(C6&lt;&gt;"",", anotherID: '"&amp;C6&amp;"', replace: '"&amp;D6&amp;"'","")&amp;", name: '"&amp;SUBSTITUTE(E6,"'","\'")&amp;"', nameEn: '"&amp;SUBSTITUTE(H6,"'","\'")&amp;"', ruby: '"&amp;F6&amp;"', baseType: '"&amp;VLOOKUP(J6,マスタ!$A$1:$B$99,2,FALSE)&amp;"'"&amp;IF(K6="○",", extra: true","")&amp;IF(L6&lt;&gt;"",", extraFrom: '"&amp;L6&amp;"'","")&amp;IF(M6&lt;&gt;"",", exchangabaleTo: '"&amp;M6&amp;"'","")&amp;IF(N6="○",", poison: true","")&amp;", types: ['"&amp;VLOOKUP(O6,マスタ!$D$1:$E$99,2,FALSE)&amp;"'"&amp;IF(P6&lt;&gt;"",", '"&amp;VLOOKUP(P6,マスタ!$D$1:$E$99,2,FALSE)&amp;"'","")&amp;"]"&amp;IF(Q6&lt;&gt;"",", range: '"&amp;Q6&amp;"'","")&amp;IF(S6&lt;&gt;"",", damage: '"&amp;S6&amp;"'","")&amp;IF(U6&lt;&gt;"",", capacity: '"&amp;U6&amp;"'","")&amp;IF(V6&lt;&gt;"",", cost: '"&amp;V6&amp;"'","")&amp;", text: '"&amp;SUBSTITUTE(Y6,CHAR(10),"\n")&amp;"', textEn: '"&amp;SUBSTITUTE(SUBSTITUTE(AA6,CHAR(10),"\n"),"'","\'")&amp;"'"&amp;IF(W6="○",", sealable: true","")&amp;IF(X6="○",",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9" ht="60">
      <c r="A7" s="2" t="s">
        <v>218</v>
      </c>
      <c r="B7" s="2" t="s">
        <v>10</v>
      </c>
      <c r="E7" s="2" t="s">
        <v>219</v>
      </c>
      <c r="F7" s="2" t="s">
        <v>220</v>
      </c>
      <c r="G7" s="2" t="s">
        <v>221</v>
      </c>
      <c r="H7" s="2" t="s">
        <v>222</v>
      </c>
      <c r="J7" s="2" t="s">
        <v>175</v>
      </c>
      <c r="O7" s="2" t="s">
        <v>223</v>
      </c>
      <c r="R7" s="11"/>
      <c r="T7" s="11"/>
      <c r="Y7" s="12" t="s">
        <v>224</v>
      </c>
      <c r="Z7" s="12" t="s">
        <v>225</v>
      </c>
      <c r="AA7" s="12" t="s">
        <v>226</v>
      </c>
      <c r="AB7" s="11"/>
      <c r="AC7" s="17" t="str">
        <f>", '"&amp;A7&amp;"': {megami: '"&amp;B7&amp;"'"&amp;IF(C7&lt;&gt;"",", anotherID: '"&amp;C7&amp;"', replace: '"&amp;D7&amp;"'","")&amp;", name: '"&amp;SUBSTITUTE(E7,"'","\'")&amp;"', nameEn: '"&amp;SUBSTITUTE(H7,"'","\'")&amp;"', ruby: '"&amp;F7&amp;"', baseType: '"&amp;VLOOKUP(J7,マスタ!$A$1:$B$99,2,FALSE)&amp;"'"&amp;IF(K7="○",", extra: true","")&amp;IF(L7&lt;&gt;"",", extraFrom: '"&amp;L7&amp;"'","")&amp;IF(M7&lt;&gt;"",", exchangabaleTo: '"&amp;M7&amp;"'","")&amp;IF(N7="○",", poison: true","")&amp;", types: ['"&amp;VLOOKUP(O7,マスタ!$D$1:$E$99,2,FALSE)&amp;"'"&amp;IF(P7&lt;&gt;"",", '"&amp;VLOOKUP(P7,マスタ!$D$1:$E$99,2,FALSE)&amp;"'","")&amp;"]"&amp;IF(Q7&lt;&gt;"",", range: '"&amp;Q7&amp;"'","")&amp;IF(S7&lt;&gt;"",", damage: '"&amp;S7&amp;"'","")&amp;IF(U7&lt;&gt;"",", capacity: '"&amp;U7&amp;"'","")&amp;IF(V7&lt;&gt;"",", cost: '"&amp;V7&amp;"'","")&amp;", text: '"&amp;SUBSTITUTE(Y7,CHAR(10),"\n")&amp;"', textEn: '"&amp;SUBSTITUTE(SUBSTITUTE(AA7,CHAR(10),"\n"),"'","\'")&amp;"'"&amp;IF(W7="○",", sealable: true","")&amp;IF(X7="○",",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9" ht="24">
      <c r="A8" s="2" t="s">
        <v>227</v>
      </c>
      <c r="B8" s="2" t="s">
        <v>10</v>
      </c>
      <c r="E8" s="2" t="s">
        <v>228</v>
      </c>
      <c r="F8" s="2" t="s">
        <v>229</v>
      </c>
      <c r="G8" s="2" t="s">
        <v>230</v>
      </c>
      <c r="H8" s="2" t="s">
        <v>231</v>
      </c>
      <c r="J8" s="2" t="s">
        <v>175</v>
      </c>
      <c r="O8" s="2" t="s">
        <v>232</v>
      </c>
      <c r="R8" s="11"/>
      <c r="T8" s="11"/>
      <c r="U8" s="2" t="s">
        <v>183</v>
      </c>
      <c r="Y8" s="12" t="s">
        <v>233</v>
      </c>
      <c r="Z8" s="12" t="s">
        <v>234</v>
      </c>
      <c r="AA8" s="12" t="s">
        <v>235</v>
      </c>
      <c r="AB8" s="11"/>
      <c r="AC8" s="17" t="str">
        <f>", '"&amp;A8&amp;"': {megami: '"&amp;B8&amp;"'"&amp;IF(C8&lt;&gt;"",", anotherID: '"&amp;C8&amp;"', replace: '"&amp;D8&amp;"'","")&amp;", name: '"&amp;SUBSTITUTE(E8,"'","\'")&amp;"', nameEn: '"&amp;SUBSTITUTE(H8,"'","\'")&amp;"', ruby: '"&amp;F8&amp;"', baseType: '"&amp;VLOOKUP(J8,マスタ!$A$1:$B$99,2,FALSE)&amp;"'"&amp;IF(K8="○",", extra: true","")&amp;IF(L8&lt;&gt;"",", extraFrom: '"&amp;L8&amp;"'","")&amp;IF(M8&lt;&gt;"",", exchangabaleTo: '"&amp;M8&amp;"'","")&amp;IF(N8="○",", poison: true","")&amp;", types: ['"&amp;VLOOKUP(O8,マスタ!$D$1:$E$99,2,FALSE)&amp;"'"&amp;IF(P8&lt;&gt;"",", '"&amp;VLOOKUP(P8,マスタ!$D$1:$E$99,2,FALSE)&amp;"'","")&amp;"]"&amp;IF(Q8&lt;&gt;"",", range: '"&amp;Q8&amp;"'","")&amp;IF(S8&lt;&gt;"",", damage: '"&amp;S8&amp;"'","")&amp;IF(U8&lt;&gt;"",", capacity: '"&amp;U8&amp;"'","")&amp;IF(V8&lt;&gt;"",", cost: '"&amp;V8&amp;"'","")&amp;", text: '"&amp;SUBSTITUTE(Y8,CHAR(10),"\n")&amp;"', textEn: '"&amp;SUBSTITUTE(SUBSTITUTE(AA8,CHAR(10),"\n"),"'","\'")&amp;"'"&amp;IF(W8="○",", sealable: true","")&amp;IF(X8="○",", removable: true","")&amp;"}"</f>
        <v>, '01-yurina-o-n-6': {megami: 'yurina', name: '圧気', nameEn: 'Overawe', ruby: 'あっき', baseType: 'normal', types: ['enhance'], capacity: '2', text: '隙\n【破棄時】攻撃『適正距離1-4、3/-』を行う。', textEn: 'Unguarded\nDisenchant: You attack with "Range: 1-4, Damage: 3/-".'}</v>
      </c>
    </row>
    <row r="9" spans="1:29" ht="24">
      <c r="A9" s="2" t="s">
        <v>236</v>
      </c>
      <c r="B9" s="2" t="s">
        <v>10</v>
      </c>
      <c r="C9" s="2" t="s">
        <v>22</v>
      </c>
      <c r="D9" s="2" t="s">
        <v>227</v>
      </c>
      <c r="E9" s="2" t="s">
        <v>237</v>
      </c>
      <c r="F9" s="2" t="s">
        <v>238</v>
      </c>
      <c r="G9" s="2" t="s">
        <v>239</v>
      </c>
      <c r="H9" s="2" t="s">
        <v>240</v>
      </c>
      <c r="J9" s="2" t="s">
        <v>175</v>
      </c>
      <c r="O9" s="2" t="s">
        <v>232</v>
      </c>
      <c r="P9" s="2" t="s">
        <v>241</v>
      </c>
      <c r="R9" s="11"/>
      <c r="T9" s="11"/>
      <c r="U9" s="2" t="s">
        <v>242</v>
      </c>
      <c r="Y9" s="12" t="s">
        <v>243</v>
      </c>
      <c r="Z9" s="12" t="s">
        <v>244</v>
      </c>
      <c r="AA9" s="12" t="s">
        <v>245</v>
      </c>
      <c r="AB9" s="11"/>
      <c r="AC9" s="17" t="str">
        <f>", '"&amp;A9&amp;"': {megami: '"&amp;B9&amp;"'"&amp;IF(C9&lt;&gt;"",", anotherID: '"&amp;C9&amp;"', replace: '"&amp;D9&amp;"'","")&amp;", name: '"&amp;SUBSTITUTE(E9,"'","\'")&amp;"', nameEn: '"&amp;SUBSTITUTE(H9,"'","\'")&amp;"', ruby: '"&amp;F9&amp;"', baseType: '"&amp;VLOOKUP(J9,マスタ!$A$1:$B$99,2,FALSE)&amp;"'"&amp;IF(K9="○",", extra: true","")&amp;IF(L9&lt;&gt;"",", extraFrom: '"&amp;L9&amp;"'","")&amp;IF(M9&lt;&gt;"",", exchangabaleTo: '"&amp;M9&amp;"'","")&amp;IF(N9="○",", poison: true","")&amp;", types: ['"&amp;VLOOKUP(O9,マスタ!$D$1:$E$99,2,FALSE)&amp;"'"&amp;IF(P9&lt;&gt;"",", '"&amp;VLOOKUP(P9,マスタ!$D$1:$E$99,2,FALSE)&amp;"'","")&amp;"]"&amp;IF(Q9&lt;&gt;"",", range: '"&amp;Q9&amp;"'","")&amp;IF(S9&lt;&gt;"",", damage: '"&amp;S9&amp;"'","")&amp;IF(U9&lt;&gt;"",", capacity: '"&amp;U9&amp;"'","")&amp;IF(V9&lt;&gt;"",", cost: '"&amp;V9&amp;"'","")&amp;", text: '"&amp;SUBSTITUTE(Y9,CHAR(10),"\n")&amp;"', textEn: '"&amp;SUBSTITUTE(SUBSTITUTE(AA9,CHAR(10),"\n"),"'","\'")&amp;"'"&amp;IF(W9="○",", sealable: true","")&amp;IF(X9="○",",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9" ht="24">
      <c r="A10" s="2" t="s">
        <v>246</v>
      </c>
      <c r="B10" s="2" t="s">
        <v>10</v>
      </c>
      <c r="E10" s="2" t="s">
        <v>247</v>
      </c>
      <c r="F10" s="2" t="s">
        <v>248</v>
      </c>
      <c r="G10" s="2" t="s">
        <v>249</v>
      </c>
      <c r="H10" s="2" t="s">
        <v>250</v>
      </c>
      <c r="J10" s="2" t="s">
        <v>175</v>
      </c>
      <c r="O10" s="2" t="s">
        <v>232</v>
      </c>
      <c r="P10" s="2" t="s">
        <v>212</v>
      </c>
      <c r="R10" s="11"/>
      <c r="T10" s="11"/>
      <c r="U10" s="2" t="s">
        <v>251</v>
      </c>
      <c r="Y10" s="12" t="s">
        <v>252</v>
      </c>
      <c r="Z10" s="12" t="s">
        <v>253</v>
      </c>
      <c r="AA10" s="12" t="s">
        <v>254</v>
      </c>
      <c r="AB10" s="11"/>
      <c r="AC10" s="17" t="str">
        <f>", '"&amp;A10&amp;"': {megami: '"&amp;B10&amp;"'"&amp;IF(C10&lt;&gt;"",", anotherID: '"&amp;C10&amp;"', replace: '"&amp;D10&amp;"'","")&amp;", name: '"&amp;SUBSTITUTE(E10,"'","\'")&amp;"', nameEn: '"&amp;SUBSTITUTE(H10,"'","\'")&amp;"', ruby: '"&amp;F10&amp;"', baseType: '"&amp;VLOOKUP(J10,マスタ!$A$1:$B$99,2,FALSE)&amp;"'"&amp;IF(K10="○",", extra: true","")&amp;IF(L10&lt;&gt;"",", extraFrom: '"&amp;L10&amp;"'","")&amp;IF(M10&lt;&gt;"",", exchangabaleTo: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textEn: '"&amp;SUBSTITUTE(SUBSTITUTE(AA10,CHAR(10),"\n"),"'","\'")&amp;"'"&amp;IF(W10="○",", sealable: true","")&amp;IF(X10="○",",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9">
      <c r="A11" s="2" t="s">
        <v>255</v>
      </c>
      <c r="B11" s="2" t="s">
        <v>10</v>
      </c>
      <c r="E11" s="2" t="s">
        <v>256</v>
      </c>
      <c r="F11" s="2" t="s">
        <v>257</v>
      </c>
      <c r="G11" s="2" t="s">
        <v>256</v>
      </c>
      <c r="H11" s="2" t="s">
        <v>258</v>
      </c>
      <c r="J11" s="2" t="s">
        <v>259</v>
      </c>
      <c r="O11" s="2" t="s">
        <v>176</v>
      </c>
      <c r="Q11" s="2" t="s">
        <v>177</v>
      </c>
      <c r="R11" s="11"/>
      <c r="S11" s="2" t="s">
        <v>260</v>
      </c>
      <c r="T11" s="11"/>
      <c r="V11" s="2" t="s">
        <v>261</v>
      </c>
      <c r="Y11" s="12"/>
      <c r="Z11" s="12"/>
      <c r="AA11" s="12"/>
      <c r="AB11" s="11"/>
      <c r="AC11" s="17" t="str">
        <f>", '"&amp;A11&amp;"': {megami: '"&amp;B11&amp;"'"&amp;IF(C11&lt;&gt;"",", anotherID: '"&amp;C11&amp;"', replace: '"&amp;D11&amp;"'","")&amp;", name: '"&amp;SUBSTITUTE(E11,"'","\'")&amp;"', nameEn: '"&amp;SUBSTITUTE(H11,"'","\'")&amp;"', ruby: '"&amp;F11&amp;"', baseType: '"&amp;VLOOKUP(J11,マスタ!$A$1:$B$99,2,FALSE)&amp;"'"&amp;IF(K11="○",", extra: true","")&amp;IF(L11&lt;&gt;"",", extraFrom: '"&amp;L11&amp;"'","")&amp;IF(M11&lt;&gt;"",", exchangabaleTo: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textEn: '"&amp;SUBSTITUTE(SUBSTITUTE(AA11,CHAR(10),"\n"),"'","\'")&amp;"'"&amp;IF(W11="○",", sealable: true","")&amp;IF(X11="○",", removable: true","")&amp;"}"</f>
        <v>, '01-yurina-o-s-1': {megami: 'yurina', name: '月影落', nameEn: 'Tsukikage Crush', ruby: 'つきかげおとし', baseType: 'special', types: ['attack'], range: '3-4', damage: '4/4', cost: '7', text: '', textEn: ''}</v>
      </c>
    </row>
    <row r="12" spans="1:29">
      <c r="A12" s="2" t="s">
        <v>262</v>
      </c>
      <c r="B12" s="2" t="s">
        <v>10</v>
      </c>
      <c r="E12" s="2" t="s">
        <v>263</v>
      </c>
      <c r="F12" s="2" t="s">
        <v>264</v>
      </c>
      <c r="G12" s="2" t="s">
        <v>265</v>
      </c>
      <c r="H12" s="2" t="s">
        <v>266</v>
      </c>
      <c r="J12" s="2" t="s">
        <v>259</v>
      </c>
      <c r="O12" s="2" t="s">
        <v>176</v>
      </c>
      <c r="P12" s="2" t="s">
        <v>241</v>
      </c>
      <c r="Q12" s="2" t="s">
        <v>267</v>
      </c>
      <c r="R12" s="11"/>
      <c r="S12" s="2" t="s">
        <v>268</v>
      </c>
      <c r="T12" s="11"/>
      <c r="V12" s="2" t="s">
        <v>193</v>
      </c>
      <c r="Y12" s="12" t="s">
        <v>269</v>
      </c>
      <c r="Z12" s="12" t="s">
        <v>270</v>
      </c>
      <c r="AA12" s="12" t="s">
        <v>271</v>
      </c>
      <c r="AB12" s="11"/>
      <c r="AC12" s="17" t="str">
        <f>", '"&amp;A12&amp;"': {megami: '"&amp;B12&amp;"'"&amp;IF(C12&lt;&gt;"",", anotherID: '"&amp;C12&amp;"', replace: '"&amp;D12&amp;"'","")&amp;", name: '"&amp;SUBSTITUTE(E12,"'","\'")&amp;"', nameEn: '"&amp;SUBSTITUTE(H12,"'","\'")&amp;"', ruby: '"&amp;F12&amp;"', baseType: '"&amp;VLOOKUP(J12,マスタ!$A$1:$B$99,2,FALSE)&amp;"'"&amp;IF(K12="○",", extra: true","")&amp;IF(L12&lt;&gt;"",", extraFrom: '"&amp;L12&amp;"'","")&amp;IF(M12&lt;&gt;"",", exchangabaleTo: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textEn: '"&amp;SUBSTITUTE(SUBSTITUTE(AA12,CHAR(10),"\n"),"'","\'")&amp;"'"&amp;IF(W12="○",", sealable: true","")&amp;IF(X12="○",",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9">
      <c r="A13" s="2" t="s">
        <v>272</v>
      </c>
      <c r="B13" s="2" t="s">
        <v>10</v>
      </c>
      <c r="C13" s="2" t="s">
        <v>22</v>
      </c>
      <c r="D13" s="2" t="s">
        <v>262</v>
      </c>
      <c r="E13" s="2" t="s">
        <v>273</v>
      </c>
      <c r="F13" s="2" t="s">
        <v>274</v>
      </c>
      <c r="G13" s="2" t="s">
        <v>275</v>
      </c>
      <c r="H13" s="2" t="s">
        <v>276</v>
      </c>
      <c r="J13" s="2" t="s">
        <v>259</v>
      </c>
      <c r="O13" s="2" t="s">
        <v>176</v>
      </c>
      <c r="P13" s="2" t="s">
        <v>241</v>
      </c>
      <c r="Q13" s="2" t="s">
        <v>267</v>
      </c>
      <c r="R13" s="11"/>
      <c r="S13" s="2" t="s">
        <v>277</v>
      </c>
      <c r="T13" s="11"/>
      <c r="V13" s="2" t="s">
        <v>278</v>
      </c>
      <c r="Y13" s="12" t="s">
        <v>279</v>
      </c>
      <c r="Z13" s="12" t="s">
        <v>280</v>
      </c>
      <c r="AA13" s="12" t="s">
        <v>281</v>
      </c>
      <c r="AB13" s="11"/>
      <c r="AC13" s="17" t="str">
        <f>", '"&amp;A13&amp;"': {megami: '"&amp;B13&amp;"'"&amp;IF(C13&lt;&gt;"",", anotherID: '"&amp;C13&amp;"', replace: '"&amp;D13&amp;"'","")&amp;", name: '"&amp;SUBSTITUTE(E13,"'","\'")&amp;"', nameEn: '"&amp;SUBSTITUTE(H13,"'","\'")&amp;"', ruby: '"&amp;F13&amp;"', baseType: '"&amp;VLOOKUP(J13,マスタ!$A$1:$B$99,2,FALSE)&amp;"'"&amp;IF(K13="○",", extra: true","")&amp;IF(L13&lt;&gt;"",", extraFrom: '"&amp;L13&amp;"'","")&amp;IF(M13&lt;&gt;"",", exchangabaleTo: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textEn: '"&amp;SUBSTITUTE(SUBSTITUTE(AA13,CHAR(10),"\n"),"'","\'")&amp;"'"&amp;IF(W13="○",", sealable: true","")&amp;IF(X13="○",",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9" ht="48">
      <c r="A14" s="2" t="s">
        <v>282</v>
      </c>
      <c r="B14" s="2" t="s">
        <v>10</v>
      </c>
      <c r="E14" s="2" t="s">
        <v>283</v>
      </c>
      <c r="F14" s="2" t="s">
        <v>284</v>
      </c>
      <c r="G14" s="2" t="s">
        <v>283</v>
      </c>
      <c r="H14" s="2" t="s">
        <v>285</v>
      </c>
      <c r="J14" s="2" t="s">
        <v>259</v>
      </c>
      <c r="O14" s="2" t="s">
        <v>223</v>
      </c>
      <c r="R14" s="11"/>
      <c r="T14" s="11"/>
      <c r="V14" s="2" t="s">
        <v>183</v>
      </c>
      <c r="Y14" s="12" t="s">
        <v>286</v>
      </c>
      <c r="Z14" s="12" t="s">
        <v>287</v>
      </c>
      <c r="AA14" s="12" t="s">
        <v>288</v>
      </c>
      <c r="AB14" s="11"/>
      <c r="AC14" s="17" t="str">
        <f>", '"&amp;A14&amp;"': {megami: '"&amp;B14&amp;"'"&amp;IF(C14&lt;&gt;"",", anotherID: '"&amp;C14&amp;"', replace: '"&amp;D14&amp;"'","")&amp;", name: '"&amp;SUBSTITUTE(E14,"'","\'")&amp;"', nameEn: '"&amp;SUBSTITUTE(H14,"'","\'")&amp;"', ruby: '"&amp;F14&amp;"', baseType: '"&amp;VLOOKUP(J14,マスタ!$A$1:$B$99,2,FALSE)&amp;"'"&amp;IF(K14="○",", extra: true","")&amp;IF(L14&lt;&gt;"",", extraFrom: '"&amp;L14&amp;"'","")&amp;IF(M14&lt;&gt;"",", exchangabaleTo: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textEn: '"&amp;SUBSTITUTE(SUBSTITUTE(AA14,CHAR(10),"\n"),"'","\'")&amp;"'"&amp;IF(W14="○",", sealable: true","")&amp;IF(X14="○",",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9">
      <c r="A15" s="2" t="s">
        <v>289</v>
      </c>
      <c r="B15" s="2" t="s">
        <v>10</v>
      </c>
      <c r="E15" s="2" t="s">
        <v>290</v>
      </c>
      <c r="F15" s="2" t="s">
        <v>291</v>
      </c>
      <c r="G15" s="2" t="s">
        <v>292</v>
      </c>
      <c r="H15" s="2" t="s">
        <v>293</v>
      </c>
      <c r="J15" s="2" t="s">
        <v>259</v>
      </c>
      <c r="O15" s="2" t="s">
        <v>176</v>
      </c>
      <c r="P15" s="2" t="s">
        <v>212</v>
      </c>
      <c r="Q15" s="2" t="s">
        <v>294</v>
      </c>
      <c r="R15" s="11"/>
      <c r="S15" s="2" t="s">
        <v>295</v>
      </c>
      <c r="T15" s="11"/>
      <c r="V15" s="2" t="s">
        <v>278</v>
      </c>
      <c r="Y15" s="12" t="s">
        <v>296</v>
      </c>
      <c r="Z15" s="12" t="s">
        <v>297</v>
      </c>
      <c r="AA15" s="12" t="s">
        <v>298</v>
      </c>
      <c r="AB15" s="11"/>
      <c r="AC15" s="17" t="str">
        <f>", '"&amp;A15&amp;"': {megami: '"&amp;B15&amp;"'"&amp;IF(C15&lt;&gt;"",", anotherID: '"&amp;C15&amp;"', replace: '"&amp;D15&amp;"'","")&amp;", name: '"&amp;SUBSTITUTE(E15,"'","\'")&amp;"', nameEn: '"&amp;SUBSTITUTE(H15,"'","\'")&amp;"', ruby: '"&amp;F15&amp;"', baseType: '"&amp;VLOOKUP(J15,マスタ!$A$1:$B$99,2,FALSE)&amp;"'"&amp;IF(K15="○",", extra: true","")&amp;IF(L15&lt;&gt;"",", extraFrom: '"&amp;L15&amp;"'","")&amp;IF(M15&lt;&gt;"",", exchangabaleTo: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textEn: '"&amp;SUBSTITUTE(SUBSTITUTE(AA15,CHAR(10),"\n"),"'","\'")&amp;"'"&amp;IF(W15="○",", sealable: true","")&amp;IF(X15="○",",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9" ht="24">
      <c r="A16" s="2" t="s">
        <v>299</v>
      </c>
      <c r="B16" s="2" t="s">
        <v>23</v>
      </c>
      <c r="E16" s="2" t="s">
        <v>300</v>
      </c>
      <c r="F16" s="2" t="s">
        <v>301</v>
      </c>
      <c r="G16" s="2" t="s">
        <v>302</v>
      </c>
      <c r="H16" s="2" t="s">
        <v>303</v>
      </c>
      <c r="J16" s="2" t="s">
        <v>175</v>
      </c>
      <c r="O16" s="2" t="s">
        <v>176</v>
      </c>
      <c r="Q16" s="2" t="s">
        <v>304</v>
      </c>
      <c r="R16" s="11"/>
      <c r="S16" s="2" t="s">
        <v>184</v>
      </c>
      <c r="T16" s="11"/>
      <c r="Y16" s="12" t="s">
        <v>305</v>
      </c>
      <c r="Z16" s="12" t="s">
        <v>306</v>
      </c>
      <c r="AA16" s="12" t="s">
        <v>307</v>
      </c>
      <c r="AB16" s="11"/>
      <c r="AC16" s="17" t="str">
        <f>", '"&amp;A16&amp;"': {megami: '"&amp;B16&amp;"'"&amp;IF(C16&lt;&gt;"",", anotherID: '"&amp;C16&amp;"', replace: '"&amp;D16&amp;"'","")&amp;", name: '"&amp;SUBSTITUTE(E16,"'","\'")&amp;"', nameEn: '"&amp;SUBSTITUTE(H16,"'","\'")&amp;"', ruby: '"&amp;F16&amp;"', baseType: '"&amp;VLOOKUP(J16,マスタ!$A$1:$B$99,2,FALSE)&amp;"'"&amp;IF(K16="○",", extra: true","")&amp;IF(L16&lt;&gt;"",", extraFrom: '"&amp;L16&amp;"'","")&amp;IF(M16&lt;&gt;"",", exchangabaleTo: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textEn: '"&amp;SUBSTITUTE(SUBSTITUTE(AA16,CHAR(10),"\n"),"'","\'")&amp;"'"&amp;IF(W16="○",", sealable: true","")&amp;IF(X16="○",",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9">
      <c r="A17" s="2" t="s">
        <v>308</v>
      </c>
      <c r="B17" s="2" t="s">
        <v>23</v>
      </c>
      <c r="E17" s="2" t="s">
        <v>309</v>
      </c>
      <c r="F17" s="2" t="s">
        <v>310</v>
      </c>
      <c r="G17" s="2" t="s">
        <v>311</v>
      </c>
      <c r="H17" s="2" t="s">
        <v>312</v>
      </c>
      <c r="J17" s="2" t="s">
        <v>175</v>
      </c>
      <c r="O17" s="2" t="s">
        <v>176</v>
      </c>
      <c r="P17" s="2" t="s">
        <v>241</v>
      </c>
      <c r="Q17" s="2" t="s">
        <v>304</v>
      </c>
      <c r="R17" s="11"/>
      <c r="S17" s="2" t="s">
        <v>178</v>
      </c>
      <c r="T17" s="11"/>
      <c r="Y17" s="12"/>
      <c r="Z17" s="12"/>
      <c r="AA17" s="12"/>
      <c r="AB17" s="11"/>
      <c r="AC17" s="17" t="str">
        <f>", '"&amp;A17&amp;"': {megami: '"&amp;B17&amp;"'"&amp;IF(C17&lt;&gt;"",", anotherID: '"&amp;C17&amp;"', replace: '"&amp;D17&amp;"'","")&amp;", name: '"&amp;SUBSTITUTE(E17,"'","\'")&amp;"', nameEn: '"&amp;SUBSTITUTE(H17,"'","\'")&amp;"', ruby: '"&amp;F17&amp;"', baseType: '"&amp;VLOOKUP(J17,マスタ!$A$1:$B$99,2,FALSE)&amp;"'"&amp;IF(K17="○",", extra: true","")&amp;IF(L17&lt;&gt;"",", extraFrom: '"&amp;L17&amp;"'","")&amp;IF(M17&lt;&gt;"",", exchangabaleTo: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textEn: '"&amp;SUBSTITUTE(SUBSTITUTE(AA17,CHAR(10),"\n"),"'","\'")&amp;"'"&amp;IF(W17="○",", sealable: true","")&amp;IF(X17="○",", removable: true","")&amp;"}"</f>
        <v>, '02-saine-o-n-2': {megami: 'saine', name: '薙斬り', nameEn: 'Cut Down', ruby: 'なぎぎり', baseType: 'normal', types: ['attack', 'reaction'], range: '4-5', damage: '3/1', text: '', textEn: ''}</v>
      </c>
    </row>
    <row r="18" spans="1:29" ht="24">
      <c r="A18" s="2" t="s">
        <v>313</v>
      </c>
      <c r="B18" s="2" t="s">
        <v>23</v>
      </c>
      <c r="E18" s="2" t="s">
        <v>314</v>
      </c>
      <c r="F18" s="2" t="s">
        <v>315</v>
      </c>
      <c r="G18" s="2" t="s">
        <v>316</v>
      </c>
      <c r="H18" s="2" t="s">
        <v>317</v>
      </c>
      <c r="J18" s="2" t="s">
        <v>175</v>
      </c>
      <c r="O18" s="2" t="s">
        <v>176</v>
      </c>
      <c r="P18" s="2" t="s">
        <v>241</v>
      </c>
      <c r="Q18" s="2" t="s">
        <v>318</v>
      </c>
      <c r="R18" s="11"/>
      <c r="S18" s="2" t="s">
        <v>319</v>
      </c>
      <c r="T18" s="11"/>
      <c r="Y18" s="12" t="s">
        <v>320</v>
      </c>
      <c r="Z18" s="12" t="s">
        <v>321</v>
      </c>
      <c r="AA18" s="12" t="s">
        <v>322</v>
      </c>
      <c r="AB18" s="11"/>
      <c r="AC18" s="17" t="str">
        <f>", '"&amp;A18&amp;"': {megami: '"&amp;B18&amp;"'"&amp;IF(C18&lt;&gt;"",", anotherID: '"&amp;C18&amp;"', replace: '"&amp;D18&amp;"'","")&amp;", name: '"&amp;SUBSTITUTE(E18,"'","\'")&amp;"', nameEn: '"&amp;SUBSTITUTE(H18,"'","\'")&amp;"', ruby: '"&amp;F18&amp;"', baseType: '"&amp;VLOOKUP(J18,マスタ!$A$1:$B$99,2,FALSE)&amp;"'"&amp;IF(K18="○",", extra: true","")&amp;IF(L18&lt;&gt;"",", extraFrom: '"&amp;L18&amp;"'","")&amp;IF(M18&lt;&gt;"",", exchangabaleTo: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textEn: '"&amp;SUBSTITUTE(SUBSTITUTE(AA18,CHAR(10),"\n"),"'","\'")&amp;"'"&amp;IF(W18="○",", sealable: true","")&amp;IF(X18="○",",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9" ht="36">
      <c r="A19" s="2" t="s">
        <v>323</v>
      </c>
      <c r="B19" s="2" t="s">
        <v>23</v>
      </c>
      <c r="C19" s="2" t="s">
        <v>22</v>
      </c>
      <c r="D19" s="2" t="s">
        <v>313</v>
      </c>
      <c r="E19" s="2" t="s">
        <v>324</v>
      </c>
      <c r="F19" s="2" t="s">
        <v>325</v>
      </c>
      <c r="G19" s="2" t="s">
        <v>326</v>
      </c>
      <c r="H19" s="2" t="s">
        <v>327</v>
      </c>
      <c r="J19" s="2" t="s">
        <v>175</v>
      </c>
      <c r="O19" s="2" t="s">
        <v>223</v>
      </c>
      <c r="P19" s="2" t="s">
        <v>241</v>
      </c>
      <c r="R19" s="11"/>
      <c r="T19" s="11"/>
      <c r="Y19" s="12" t="s">
        <v>328</v>
      </c>
      <c r="Z19" s="12" t="s">
        <v>329</v>
      </c>
      <c r="AA19" s="12" t="s">
        <v>330</v>
      </c>
      <c r="AB19" s="11"/>
      <c r="AC19" s="17" t="str">
        <f>", '"&amp;A19&amp;"': {megami: '"&amp;B19&amp;"'"&amp;IF(C19&lt;&gt;"",", anotherID: '"&amp;C19&amp;"', replace: '"&amp;D19&amp;"'","")&amp;", name: '"&amp;SUBSTITUTE(E19,"'","\'")&amp;"', nameEn: '"&amp;SUBSTITUTE(H19,"'","\'")&amp;"', ruby: '"&amp;F19&amp;"', baseType: '"&amp;VLOOKUP(J19,マスタ!$A$1:$B$99,2,FALSE)&amp;"'"&amp;IF(K19="○",", extra: true","")&amp;IF(L19&lt;&gt;"",", extraFrom: '"&amp;L19&amp;"'","")&amp;IF(M19&lt;&gt;"",", exchangabaleTo: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textEn: '"&amp;SUBSTITUTE(SUBSTITUTE(AA19,CHAR(10),"\n"),"'","\'")&amp;"'"&amp;IF(W19="○",", sealable: true","")&amp;IF(X19="○",",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9" ht="48">
      <c r="A20" s="2" t="s">
        <v>331</v>
      </c>
      <c r="B20" s="2" t="s">
        <v>23</v>
      </c>
      <c r="E20" s="2" t="s">
        <v>332</v>
      </c>
      <c r="F20" s="2" t="s">
        <v>333</v>
      </c>
      <c r="G20" s="2" t="s">
        <v>334</v>
      </c>
      <c r="H20" s="2" t="s">
        <v>335</v>
      </c>
      <c r="J20" s="2" t="s">
        <v>175</v>
      </c>
      <c r="O20" s="2" t="s">
        <v>223</v>
      </c>
      <c r="R20" s="11"/>
      <c r="T20" s="11"/>
      <c r="Y20" s="12" t="s">
        <v>336</v>
      </c>
      <c r="Z20" s="12" t="s">
        <v>337</v>
      </c>
      <c r="AA20" s="12" t="s">
        <v>338</v>
      </c>
      <c r="AB20" s="11"/>
      <c r="AC20" s="17" t="str">
        <f>", '"&amp;A20&amp;"': {megami: '"&amp;B20&amp;"'"&amp;IF(C20&lt;&gt;"",", anotherID: '"&amp;C20&amp;"', replace: '"&amp;D20&amp;"'","")&amp;", name: '"&amp;SUBSTITUTE(E20,"'","\'")&amp;"', nameEn: '"&amp;SUBSTITUTE(H20,"'","\'")&amp;"', ruby: '"&amp;F20&amp;"', baseType: '"&amp;VLOOKUP(J20,マスタ!$A$1:$B$99,2,FALSE)&amp;"'"&amp;IF(K20="○",", extra: true","")&amp;IF(L20&lt;&gt;"",", extraFrom: '"&amp;L20&amp;"'","")&amp;IF(M20&lt;&gt;"",", exchangabaleTo: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textEn: '"&amp;SUBSTITUTE(SUBSTITUTE(AA20,CHAR(10),"\n"),"'","\'")&amp;"'"&amp;IF(W20="○",", sealable: true","")&amp;IF(X20="○",",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9" ht="36">
      <c r="A21" s="2" t="s">
        <v>339</v>
      </c>
      <c r="B21" s="2" t="s">
        <v>23</v>
      </c>
      <c r="E21" s="2" t="s">
        <v>340</v>
      </c>
      <c r="F21" s="2" t="s">
        <v>341</v>
      </c>
      <c r="G21" s="2" t="s">
        <v>342</v>
      </c>
      <c r="H21" s="2" t="s">
        <v>343</v>
      </c>
      <c r="J21" s="2" t="s">
        <v>175</v>
      </c>
      <c r="O21" s="2" t="s">
        <v>232</v>
      </c>
      <c r="R21" s="11"/>
      <c r="T21" s="11"/>
      <c r="U21" s="2" t="s">
        <v>193</v>
      </c>
      <c r="Y21" s="12" t="s">
        <v>344</v>
      </c>
      <c r="Z21" s="12" t="s">
        <v>345</v>
      </c>
      <c r="AA21" s="12" t="s">
        <v>346</v>
      </c>
      <c r="AB21" s="11"/>
      <c r="AC21" s="17" t="str">
        <f>", '"&amp;A21&amp;"': {megami: '"&amp;B21&amp;"'"&amp;IF(C21&lt;&gt;"",", anotherID: '"&amp;C21&amp;"', replace: '"&amp;D21&amp;"'","")&amp;", name: '"&amp;SUBSTITUTE(E21,"'","\'")&amp;"', nameEn: '"&amp;SUBSTITUTE(H21,"'","\'")&amp;"', ruby: '"&amp;F21&amp;"', baseType: '"&amp;VLOOKUP(J21,マスタ!$A$1:$B$99,2,FALSE)&amp;"'"&amp;IF(K21="○",", extra: true","")&amp;IF(L21&lt;&gt;"",", extraFrom: '"&amp;L21&amp;"'","")&amp;IF(M21&lt;&gt;"",", exchangabaleTo: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textEn: '"&amp;SUBSTITUTE(SUBSTITUTE(AA21,CHAR(10),"\n"),"'","\'")&amp;"'"&amp;IF(W21="○",", sealable: true","")&amp;IF(X21="○",",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9" ht="36">
      <c r="A22" s="2" t="s">
        <v>347</v>
      </c>
      <c r="B22" s="2" t="s">
        <v>23</v>
      </c>
      <c r="E22" s="2" t="s">
        <v>348</v>
      </c>
      <c r="F22" s="2" t="s">
        <v>349</v>
      </c>
      <c r="G22" s="2" t="s">
        <v>350</v>
      </c>
      <c r="H22" s="2" t="s">
        <v>351</v>
      </c>
      <c r="J22" s="2" t="s">
        <v>175</v>
      </c>
      <c r="O22" s="2" t="s">
        <v>232</v>
      </c>
      <c r="P22" s="2" t="s">
        <v>241</v>
      </c>
      <c r="R22" s="11"/>
      <c r="T22" s="11"/>
      <c r="U22" s="2" t="s">
        <v>352</v>
      </c>
      <c r="Y22" s="12" t="s">
        <v>353</v>
      </c>
      <c r="Z22" s="12" t="s">
        <v>354</v>
      </c>
      <c r="AA22" s="12" t="s">
        <v>355</v>
      </c>
      <c r="AB22" s="11"/>
      <c r="AC22" s="17" t="str">
        <f>", '"&amp;A22&amp;"': {megami: '"&amp;B22&amp;"'"&amp;IF(C22&lt;&gt;"",", anotherID: '"&amp;C22&amp;"', replace: '"&amp;D22&amp;"'","")&amp;", name: '"&amp;SUBSTITUTE(E22,"'","\'")&amp;"', nameEn: '"&amp;SUBSTITUTE(H22,"'","\'")&amp;"', ruby: '"&amp;F22&amp;"', baseType: '"&amp;VLOOKUP(J22,マスタ!$A$1:$B$99,2,FALSE)&amp;"'"&amp;IF(K22="○",", extra: true","")&amp;IF(L22&lt;&gt;"",", extraFrom: '"&amp;L22&amp;"'","")&amp;IF(M22&lt;&gt;"",", exchangabaleTo: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textEn: '"&amp;SUBSTITUTE(SUBSTITUTE(AA22,CHAR(10),"\n"),"'","\'")&amp;"'"&amp;IF(W22="○",", sealable: true","")&amp;IF(X22="○",",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9" ht="60">
      <c r="A23" s="2" t="s">
        <v>356</v>
      </c>
      <c r="B23" s="2" t="s">
        <v>23</v>
      </c>
      <c r="C23" s="2" t="s">
        <v>22</v>
      </c>
      <c r="D23" s="2" t="s">
        <v>347</v>
      </c>
      <c r="E23" s="2" t="s">
        <v>357</v>
      </c>
      <c r="F23" s="2" t="s">
        <v>358</v>
      </c>
      <c r="G23" s="2" t="s">
        <v>357</v>
      </c>
      <c r="H23" s="2" t="s">
        <v>359</v>
      </c>
      <c r="J23" s="2" t="s">
        <v>175</v>
      </c>
      <c r="O23" s="2" t="s">
        <v>232</v>
      </c>
      <c r="R23" s="11"/>
      <c r="T23" s="11"/>
      <c r="U23" s="2" t="s">
        <v>251</v>
      </c>
      <c r="Y23" s="12" t="s">
        <v>360</v>
      </c>
      <c r="Z23" s="12" t="s">
        <v>361</v>
      </c>
      <c r="AA23" s="12" t="s">
        <v>362</v>
      </c>
      <c r="AB23" s="11"/>
      <c r="AC23" s="17" t="str">
        <f>", '"&amp;A23&amp;"': {megami: '"&amp;B23&amp;"'"&amp;IF(C23&lt;&gt;"",", anotherID: '"&amp;C23&amp;"', replace: '"&amp;D23&amp;"'","")&amp;", name: '"&amp;SUBSTITUTE(E23,"'","\'")&amp;"', nameEn: '"&amp;SUBSTITUTE(H23,"'","\'")&amp;"', ruby: '"&amp;F23&amp;"', baseType: '"&amp;VLOOKUP(J23,マスタ!$A$1:$B$99,2,FALSE)&amp;"'"&amp;IF(K23="○",", extra: true","")&amp;IF(L23&lt;&gt;"",", extraFrom: '"&amp;L23&amp;"'","")&amp;IF(M23&lt;&gt;"",", exchangabaleTo: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textEn: '"&amp;SUBSTITUTE(SUBSTITUTE(AA23,CHAR(10),"\n"),"'","\'")&amp;"'"&amp;IF(W23="○",", sealable: true","")&amp;IF(X23="○",",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9" ht="24">
      <c r="A24" s="2" t="s">
        <v>363</v>
      </c>
      <c r="B24" s="2" t="s">
        <v>23</v>
      </c>
      <c r="E24" s="2" t="s">
        <v>364</v>
      </c>
      <c r="F24" s="2" t="s">
        <v>365</v>
      </c>
      <c r="G24" s="2" t="s">
        <v>366</v>
      </c>
      <c r="H24" s="2" t="s">
        <v>367</v>
      </c>
      <c r="J24" s="2" t="s">
        <v>175</v>
      </c>
      <c r="O24" s="2" t="s">
        <v>232</v>
      </c>
      <c r="P24" s="2" t="s">
        <v>212</v>
      </c>
      <c r="R24" s="11"/>
      <c r="T24" s="11"/>
      <c r="U24" s="2" t="s">
        <v>278</v>
      </c>
      <c r="Y24" s="12" t="s">
        <v>368</v>
      </c>
      <c r="Z24" s="12" t="s">
        <v>369</v>
      </c>
      <c r="AA24" s="12" t="s">
        <v>370</v>
      </c>
      <c r="AB24" s="11"/>
      <c r="AC24" s="17" t="str">
        <f>", '"&amp;A24&amp;"': {megami: '"&amp;B24&amp;"'"&amp;IF(C24&lt;&gt;"",", anotherID: '"&amp;C24&amp;"', replace: '"&amp;D24&amp;"'","")&amp;", name: '"&amp;SUBSTITUTE(E24,"'","\'")&amp;"', nameEn: '"&amp;SUBSTITUTE(H24,"'","\'")&amp;"', ruby: '"&amp;F24&amp;"', baseType: '"&amp;VLOOKUP(J24,マスタ!$A$1:$B$99,2,FALSE)&amp;"'"&amp;IF(K24="○",", extra: true","")&amp;IF(L24&lt;&gt;"",", extraFrom: '"&amp;L24&amp;"'","")&amp;IF(M24&lt;&gt;"",", exchangabaleTo: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textEn: '"&amp;SUBSTITUTE(SUBSTITUTE(AA24,CHAR(10),"\n"),"'","\'")&amp;"'"&amp;IF(W24="○",", sealable: true","")&amp;IF(X24="○",",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9" ht="60">
      <c r="A25" s="2" t="s">
        <v>371</v>
      </c>
      <c r="B25" s="2" t="s">
        <v>23</v>
      </c>
      <c r="E25" s="2" t="s">
        <v>372</v>
      </c>
      <c r="F25" s="2" t="s">
        <v>373</v>
      </c>
      <c r="G25" s="2" t="s">
        <v>374</v>
      </c>
      <c r="H25" s="2" t="s">
        <v>375</v>
      </c>
      <c r="J25" s="2" t="s">
        <v>259</v>
      </c>
      <c r="O25" s="2" t="s">
        <v>223</v>
      </c>
      <c r="R25" s="11"/>
      <c r="T25" s="11"/>
      <c r="V25" s="2" t="s">
        <v>376</v>
      </c>
      <c r="Y25" s="12" t="s">
        <v>377</v>
      </c>
      <c r="Z25" s="12" t="s">
        <v>378</v>
      </c>
      <c r="AA25" s="12" t="s">
        <v>379</v>
      </c>
      <c r="AB25" s="11"/>
      <c r="AC25" s="17" t="str">
        <f>", '"&amp;A25&amp;"': {megami: '"&amp;B25&amp;"'"&amp;IF(C25&lt;&gt;"",", anotherID: '"&amp;C25&amp;"', replace: '"&amp;D25&amp;"'","")&amp;", name: '"&amp;SUBSTITUTE(E25,"'","\'")&amp;"', nameEn: '"&amp;SUBSTITUTE(H25,"'","\'")&amp;"', ruby: '"&amp;F25&amp;"', baseType: '"&amp;VLOOKUP(J25,マスタ!$A$1:$B$99,2,FALSE)&amp;"'"&amp;IF(K25="○",", extra: true","")&amp;IF(L25&lt;&gt;"",", extraFrom: '"&amp;L25&amp;"'","")&amp;IF(M25&lt;&gt;"",", exchangabaleTo: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textEn: '"&amp;SUBSTITUTE(SUBSTITUTE(AA25,CHAR(10),"\n"),"'","\'")&amp;"'"&amp;IF(W25="○",", sealable: true","")&amp;IF(X25="○",",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9" ht="36">
      <c r="A26" s="2" t="s">
        <v>380</v>
      </c>
      <c r="B26" s="2" t="s">
        <v>23</v>
      </c>
      <c r="E26" s="2" t="s">
        <v>381</v>
      </c>
      <c r="F26" s="2" t="s">
        <v>382</v>
      </c>
      <c r="G26" s="2" t="s">
        <v>383</v>
      </c>
      <c r="H26" s="2" t="s">
        <v>384</v>
      </c>
      <c r="J26" s="2" t="s">
        <v>259</v>
      </c>
      <c r="O26" s="2" t="s">
        <v>223</v>
      </c>
      <c r="R26" s="11"/>
      <c r="T26" s="11"/>
      <c r="V26" s="2" t="s">
        <v>385</v>
      </c>
      <c r="Y26" s="12" t="s">
        <v>386</v>
      </c>
      <c r="Z26" s="12" t="s">
        <v>387</v>
      </c>
      <c r="AA26" s="12" t="s">
        <v>388</v>
      </c>
      <c r="AB26" s="11"/>
      <c r="AC26" s="17" t="str">
        <f>", '"&amp;A26&amp;"': {megami: '"&amp;B26&amp;"'"&amp;IF(C26&lt;&gt;"",", anotherID: '"&amp;C26&amp;"', replace: '"&amp;D26&amp;"'","")&amp;", name: '"&amp;SUBSTITUTE(E26,"'","\'")&amp;"', nameEn: '"&amp;SUBSTITUTE(H26,"'","\'")&amp;"', ruby: '"&amp;F26&amp;"', baseType: '"&amp;VLOOKUP(J26,マスタ!$A$1:$B$99,2,FALSE)&amp;"'"&amp;IF(K26="○",", extra: true","")&amp;IF(L26&lt;&gt;"",", extraFrom: '"&amp;L26&amp;"'","")&amp;IF(M26&lt;&gt;"",", exchangabaleTo: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textEn: '"&amp;SUBSTITUTE(SUBSTITUTE(AA26,CHAR(10),"\n"),"'","\'")&amp;"'"&amp;IF(W26="○",", sealable: true","")&amp;IF(X26="○",",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9" ht="72">
      <c r="A27" s="2" t="s">
        <v>389</v>
      </c>
      <c r="B27" s="2" t="s">
        <v>23</v>
      </c>
      <c r="C27" s="2" t="s">
        <v>22</v>
      </c>
      <c r="D27" s="2" t="s">
        <v>380</v>
      </c>
      <c r="E27" s="2" t="s">
        <v>390</v>
      </c>
      <c r="F27" s="2" t="s">
        <v>391</v>
      </c>
      <c r="G27" s="2" t="s">
        <v>392</v>
      </c>
      <c r="H27" s="2" t="s">
        <v>393</v>
      </c>
      <c r="J27" s="2" t="s">
        <v>259</v>
      </c>
      <c r="O27" s="2" t="s">
        <v>223</v>
      </c>
      <c r="R27" s="11"/>
      <c r="T27" s="11"/>
      <c r="V27" s="2" t="s">
        <v>183</v>
      </c>
      <c r="Y27" s="12" t="s">
        <v>394</v>
      </c>
      <c r="Z27" s="12" t="s">
        <v>395</v>
      </c>
      <c r="AA27" s="12" t="s">
        <v>396</v>
      </c>
      <c r="AB27" s="11"/>
      <c r="AC27" s="17" t="str">
        <f>", '"&amp;A27&amp;"': {megami: '"&amp;B27&amp;"'"&amp;IF(C27&lt;&gt;"",", anotherID: '"&amp;C27&amp;"', replace: '"&amp;D27&amp;"'","")&amp;", name: '"&amp;SUBSTITUTE(E27,"'","\'")&amp;"', nameEn: '"&amp;SUBSTITUTE(H27,"'","\'")&amp;"', ruby: '"&amp;F27&amp;"', baseType: '"&amp;VLOOKUP(J27,マスタ!$A$1:$B$99,2,FALSE)&amp;"'"&amp;IF(K27="○",", extra: true","")&amp;IF(L27&lt;&gt;"",", extraFrom: '"&amp;L27&amp;"'","")&amp;IF(M27&lt;&gt;"",", exchangabaleTo: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textEn: '"&amp;SUBSTITUTE(SUBSTITUTE(AA27,CHAR(10),"\n"),"'","\'")&amp;"'"&amp;IF(W27="○",", sealable: true","")&amp;IF(X27="○",",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9" ht="36">
      <c r="A28" s="2" t="s">
        <v>397</v>
      </c>
      <c r="B28" s="2" t="s">
        <v>23</v>
      </c>
      <c r="E28" s="2" t="s">
        <v>398</v>
      </c>
      <c r="F28" s="2" t="s">
        <v>399</v>
      </c>
      <c r="G28" s="2" t="s">
        <v>400</v>
      </c>
      <c r="H28" s="2" t="s">
        <v>401</v>
      </c>
      <c r="J28" s="2" t="s">
        <v>259</v>
      </c>
      <c r="O28" s="2" t="s">
        <v>176</v>
      </c>
      <c r="P28" s="2" t="s">
        <v>241</v>
      </c>
      <c r="Q28" s="2" t="s">
        <v>267</v>
      </c>
      <c r="R28" s="11"/>
      <c r="S28" s="2" t="s">
        <v>319</v>
      </c>
      <c r="T28" s="11"/>
      <c r="V28" s="2" t="s">
        <v>183</v>
      </c>
      <c r="Y28" s="12" t="s">
        <v>402</v>
      </c>
      <c r="Z28" s="12" t="s">
        <v>403</v>
      </c>
      <c r="AA28" s="12" t="s">
        <v>404</v>
      </c>
      <c r="AB28" s="11"/>
      <c r="AC28" s="17" t="str">
        <f>", '"&amp;A28&amp;"': {megami: '"&amp;B28&amp;"'"&amp;IF(C28&lt;&gt;"",", anotherID: '"&amp;C28&amp;"', replace: '"&amp;D28&amp;"'","")&amp;", name: '"&amp;SUBSTITUTE(E28,"'","\'")&amp;"', nameEn: '"&amp;SUBSTITUTE(H28,"'","\'")&amp;"', ruby: '"&amp;F28&amp;"', baseType: '"&amp;VLOOKUP(J28,マスタ!$A$1:$B$99,2,FALSE)&amp;"'"&amp;IF(K28="○",", extra: true","")&amp;IF(L28&lt;&gt;"",", extraFrom: '"&amp;L28&amp;"'","")&amp;IF(M28&lt;&gt;"",", exchangabaleTo: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textEn: '"&amp;SUBSTITUTE(SUBSTITUTE(AA28,CHAR(10),"\n"),"'","\'")&amp;"'"&amp;IF(W28="○",", sealable: true","")&amp;IF(X28="○",",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9">
      <c r="A29" s="2" t="s">
        <v>405</v>
      </c>
      <c r="B29" s="2" t="s">
        <v>23</v>
      </c>
      <c r="E29" s="2" t="s">
        <v>406</v>
      </c>
      <c r="F29" s="2" t="s">
        <v>407</v>
      </c>
      <c r="G29" s="2" t="s">
        <v>408</v>
      </c>
      <c r="H29" s="2" t="s">
        <v>409</v>
      </c>
      <c r="J29" s="2" t="s">
        <v>259</v>
      </c>
      <c r="O29" s="2" t="s">
        <v>176</v>
      </c>
      <c r="P29" s="2" t="s">
        <v>241</v>
      </c>
      <c r="Q29" s="2" t="s">
        <v>410</v>
      </c>
      <c r="R29" s="11"/>
      <c r="S29" s="2" t="s">
        <v>295</v>
      </c>
      <c r="T29" s="11"/>
      <c r="V29" s="2" t="s">
        <v>278</v>
      </c>
      <c r="Y29" s="12" t="s">
        <v>411</v>
      </c>
      <c r="Z29" s="12" t="s">
        <v>412</v>
      </c>
      <c r="AA29" s="12" t="s">
        <v>413</v>
      </c>
      <c r="AB29" s="11"/>
      <c r="AC29" s="17" t="str">
        <f>", '"&amp;A29&amp;"': {megami: '"&amp;B29&amp;"'"&amp;IF(C29&lt;&gt;"",", anotherID: '"&amp;C29&amp;"', replace: '"&amp;D29&amp;"'","")&amp;", name: '"&amp;SUBSTITUTE(E29,"'","\'")&amp;"', nameEn: '"&amp;SUBSTITUTE(H29,"'","\'")&amp;"', ruby: '"&amp;F29&amp;"', baseType: '"&amp;VLOOKUP(J29,マスタ!$A$1:$B$99,2,FALSE)&amp;"'"&amp;IF(K29="○",", extra: true","")&amp;IF(L29&lt;&gt;"",", extraFrom: '"&amp;L29&amp;"'","")&amp;IF(M29&lt;&gt;"",", exchangabaleTo: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textEn: '"&amp;SUBSTITUTE(SUBSTITUTE(AA29,CHAR(10),"\n"),"'","\'")&amp;"'"&amp;IF(W29="○",", sealable: true","")&amp;IF(X29="○",",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9">
      <c r="A30" s="2" t="s">
        <v>414</v>
      </c>
      <c r="B30" s="2" t="s">
        <v>35</v>
      </c>
      <c r="E30" s="2" t="s">
        <v>415</v>
      </c>
      <c r="G30" s="2" t="s">
        <v>416</v>
      </c>
      <c r="H30" s="2" t="s">
        <v>417</v>
      </c>
      <c r="J30" s="2" t="s">
        <v>175</v>
      </c>
      <c r="O30" s="2" t="s">
        <v>176</v>
      </c>
      <c r="Q30" s="2" t="s">
        <v>418</v>
      </c>
      <c r="R30" s="11"/>
      <c r="S30" s="2" t="s">
        <v>184</v>
      </c>
      <c r="T30" s="11"/>
      <c r="Y30" s="12"/>
      <c r="Z30" s="12"/>
      <c r="AA30" s="12"/>
      <c r="AB30" s="11"/>
      <c r="AC30" s="17" t="str">
        <f>", '"&amp;A30&amp;"': {megami: '"&amp;B30&amp;"'"&amp;IF(C30&lt;&gt;"",", anotherID: '"&amp;C30&amp;"', replace: '"&amp;D30&amp;"'","")&amp;", name: '"&amp;SUBSTITUTE(E30,"'","\'")&amp;"', nameEn: '"&amp;SUBSTITUTE(H30,"'","\'")&amp;"', ruby: '"&amp;F30&amp;"', baseType: '"&amp;VLOOKUP(J30,マスタ!$A$1:$B$99,2,FALSE)&amp;"'"&amp;IF(K30="○",", extra: true","")&amp;IF(L30&lt;&gt;"",", extraFrom: '"&amp;L30&amp;"'","")&amp;IF(M30&lt;&gt;"",", exchangabaleTo: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textEn: '"&amp;SUBSTITUTE(SUBSTITUTE(AA30,CHAR(10),"\n"),"'","\'")&amp;"'"&amp;IF(W30="○",", sealable: true","")&amp;IF(X30="○",", removable: true","")&amp;"}"</f>
        <v>, '03-himika-o-n-1': {megami: 'himika', name: 'シュート', nameEn: 'Shoot', ruby: '', baseType: 'normal', types: ['attack'], range: '4-10', damage: '2/1', text: '', textEn: ''}</v>
      </c>
    </row>
    <row r="31" spans="1:29" ht="12.75">
      <c r="A31" s="2" t="s">
        <v>419</v>
      </c>
      <c r="B31" s="2" t="s">
        <v>35</v>
      </c>
      <c r="E31" s="2" t="s">
        <v>420</v>
      </c>
      <c r="G31" s="2" t="s">
        <v>421</v>
      </c>
      <c r="H31" s="2" t="s">
        <v>422</v>
      </c>
      <c r="J31" s="2" t="s">
        <v>175</v>
      </c>
      <c r="O31" s="2" t="s">
        <v>176</v>
      </c>
      <c r="Q31" s="2" t="s">
        <v>423</v>
      </c>
      <c r="R31" s="11"/>
      <c r="S31" s="2" t="s">
        <v>184</v>
      </c>
      <c r="T31" s="11"/>
      <c r="Y31" s="12" t="s">
        <v>424</v>
      </c>
      <c r="Z31" s="12" t="s">
        <v>425</v>
      </c>
      <c r="AA31" s="31" t="s">
        <v>426</v>
      </c>
      <c r="AB31" s="11"/>
      <c r="AC31" s="17" t="str">
        <f>", '"&amp;A31&amp;"': {megami: '"&amp;B31&amp;"'"&amp;IF(C31&lt;&gt;"",", anotherID: '"&amp;C31&amp;"', replace: '"&amp;D31&amp;"'","")&amp;", name: '"&amp;SUBSTITUTE(E31,"'","\'")&amp;"', nameEn: '"&amp;SUBSTITUTE(H31,"'","\'")&amp;"', ruby: '"&amp;F31&amp;"', baseType: '"&amp;VLOOKUP(J31,マスタ!$A$1:$B$99,2,FALSE)&amp;"'"&amp;IF(K31="○",", extra: true","")&amp;IF(L31&lt;&gt;"",", extraFrom: '"&amp;L31&amp;"'","")&amp;IF(M31&lt;&gt;"",", exchangabaleTo: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textEn: '"&amp;SUBSTITUTE(SUBSTITUTE(AA31,CHAR(10),"\n"),"'","\'")&amp;"'"&amp;IF(W31="○",", sealable: true","")&amp;IF(X31="○",",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9" ht="12.75">
      <c r="A32" s="2" t="s">
        <v>427</v>
      </c>
      <c r="B32" s="2" t="s">
        <v>35</v>
      </c>
      <c r="C32" s="2" t="s">
        <v>22</v>
      </c>
      <c r="D32" s="2" t="s">
        <v>419</v>
      </c>
      <c r="E32" s="2" t="s">
        <v>428</v>
      </c>
      <c r="F32" s="2" t="s">
        <v>429</v>
      </c>
      <c r="G32" s="2" t="s">
        <v>428</v>
      </c>
      <c r="H32" s="2" t="s">
        <v>430</v>
      </c>
      <c r="J32" s="2" t="s">
        <v>175</v>
      </c>
      <c r="O32" s="2" t="s">
        <v>176</v>
      </c>
      <c r="Q32" s="2" t="s">
        <v>431</v>
      </c>
      <c r="R32" s="11"/>
      <c r="S32" s="2" t="s">
        <v>184</v>
      </c>
      <c r="T32" s="11"/>
      <c r="Y32" s="12" t="s">
        <v>432</v>
      </c>
      <c r="Z32" s="12" t="s">
        <v>433</v>
      </c>
      <c r="AA32" s="5" t="s">
        <v>434</v>
      </c>
      <c r="AB32" s="11"/>
      <c r="AC32" s="17" t="str">
        <f>", '"&amp;A32&amp;"': {megami: '"&amp;B32&amp;"'"&amp;IF(C32&lt;&gt;"",", anotherID: '"&amp;C32&amp;"', replace: '"&amp;D32&amp;"'","")&amp;", name: '"&amp;SUBSTITUTE(E32,"'","\'")&amp;"', nameEn: '"&amp;SUBSTITUTE(H32,"'","\'")&amp;"', ruby: '"&amp;F32&amp;"', baseType: '"&amp;VLOOKUP(J32,マスタ!$A$1:$B$99,2,FALSE)&amp;"'"&amp;IF(K32="○",", extra: true","")&amp;IF(L32&lt;&gt;"",", extraFrom: '"&amp;L32&amp;"'","")&amp;IF(M32&lt;&gt;"",", exchangabaleTo: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textEn: '"&amp;SUBSTITUTE(SUBSTITUTE(AA32,CHAR(10),"\n"),"'","\'")&amp;"'"&amp;IF(W32="○",", sealable: true","")&amp;IF(X32="○",",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9" ht="12.75">
      <c r="A33" s="2" t="s">
        <v>435</v>
      </c>
      <c r="B33" s="2" t="s">
        <v>35</v>
      </c>
      <c r="E33" s="2" t="s">
        <v>436</v>
      </c>
      <c r="G33" s="2" t="s">
        <v>437</v>
      </c>
      <c r="H33" s="2" t="s">
        <v>438</v>
      </c>
      <c r="J33" s="2" t="s">
        <v>175</v>
      </c>
      <c r="O33" s="2" t="s">
        <v>176</v>
      </c>
      <c r="Q33" s="2" t="s">
        <v>439</v>
      </c>
      <c r="R33" s="11"/>
      <c r="S33" s="2" t="s">
        <v>440</v>
      </c>
      <c r="T33" s="11"/>
      <c r="Y33" s="12" t="s">
        <v>441</v>
      </c>
      <c r="Z33" s="12" t="s">
        <v>442</v>
      </c>
      <c r="AA33" s="31" t="s">
        <v>443</v>
      </c>
      <c r="AB33" s="11"/>
      <c r="AC33" s="17" t="str">
        <f>", '"&amp;A33&amp;"': {megami: '"&amp;B33&amp;"'"&amp;IF(C33&lt;&gt;"",", anotherID: '"&amp;C33&amp;"', replace: '"&amp;D33&amp;"'","")&amp;", name: '"&amp;SUBSTITUTE(E33,"'","\'")&amp;"', nameEn: '"&amp;SUBSTITUTE(H33,"'","\'")&amp;"', ruby: '"&amp;F33&amp;"', baseType: '"&amp;VLOOKUP(J33,マスタ!$A$1:$B$99,2,FALSE)&amp;"'"&amp;IF(K33="○",", extra: true","")&amp;IF(L33&lt;&gt;"",", extraFrom: '"&amp;L33&amp;"'","")&amp;IF(M33&lt;&gt;"",", exchangabaleTo: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textEn: '"&amp;SUBSTITUTE(SUBSTITUTE(AA33,CHAR(10),"\n"),"'","\'")&amp;"'"&amp;IF(W33="○",", sealable: true","")&amp;IF(X33="○",", removable: true","")&amp;"}"</f>
        <v>, '03-himika-o-n-3': {megami: 'himika', name: 'マグナムカノン', nameEn: 'Magnum', ruby: '', baseType: 'normal', types: ['attack'], range: '5-8', damage: '3/2', text: '【攻撃後】自ライフ→ダスト：1', textEn: 'After Attack:\nYour Life (1)→ Shadow'}</v>
      </c>
    </row>
    <row r="34" spans="1:29" ht="12.75">
      <c r="A34" s="2" t="s">
        <v>444</v>
      </c>
      <c r="B34" s="2" t="s">
        <v>35</v>
      </c>
      <c r="E34" s="2" t="s">
        <v>445</v>
      </c>
      <c r="G34" s="2" t="s">
        <v>446</v>
      </c>
      <c r="H34" s="2" t="s">
        <v>447</v>
      </c>
      <c r="J34" s="2" t="s">
        <v>175</v>
      </c>
      <c r="O34" s="2" t="s">
        <v>176</v>
      </c>
      <c r="P34" s="2" t="s">
        <v>212</v>
      </c>
      <c r="Q34" s="2" t="s">
        <v>448</v>
      </c>
      <c r="R34" s="11"/>
      <c r="S34" s="2" t="s">
        <v>178</v>
      </c>
      <c r="T34" s="11"/>
      <c r="Y34" s="12" t="s">
        <v>449</v>
      </c>
      <c r="Z34" s="12" t="s">
        <v>450</v>
      </c>
      <c r="AA34" s="5" t="s">
        <v>451</v>
      </c>
      <c r="AB34" s="11"/>
      <c r="AC34" s="17" t="str">
        <f>", '"&amp;A34&amp;"': {megami: '"&amp;B34&amp;"'"&amp;IF(C34&lt;&gt;"",", anotherID: '"&amp;C34&amp;"', replace: '"&amp;D34&amp;"'","")&amp;", name: '"&amp;SUBSTITUTE(E34,"'","\'")&amp;"', nameEn: '"&amp;SUBSTITUTE(H34,"'","\'")&amp;"', ruby: '"&amp;F34&amp;"', baseType: '"&amp;VLOOKUP(J34,マスタ!$A$1:$B$99,2,FALSE)&amp;"'"&amp;IF(K34="○",", extra: true","")&amp;IF(L34&lt;&gt;"",", extraFrom: '"&amp;L34&amp;"'","")&amp;IF(M34&lt;&gt;"",", exchangabaleTo: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textEn: '"&amp;SUBSTITUTE(SUBSTITUTE(AA34,CHAR(10),"\n"),"'","\'")&amp;"'"&amp;IF(W34="○",", sealable: true","")&amp;IF(X34="○",",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9" ht="24">
      <c r="A35" s="2" t="s">
        <v>452</v>
      </c>
      <c r="B35" s="2" t="s">
        <v>35</v>
      </c>
      <c r="E35" s="2" t="s">
        <v>453</v>
      </c>
      <c r="G35" s="2" t="s">
        <v>454</v>
      </c>
      <c r="H35" s="2" t="s">
        <v>455</v>
      </c>
      <c r="J35" s="2" t="s">
        <v>175</v>
      </c>
      <c r="O35" s="2" t="s">
        <v>223</v>
      </c>
      <c r="R35" s="11"/>
      <c r="T35" s="11"/>
      <c r="Y35" s="12" t="s">
        <v>456</v>
      </c>
      <c r="Z35" s="12" t="s">
        <v>457</v>
      </c>
      <c r="AA35" s="5" t="s">
        <v>458</v>
      </c>
      <c r="AB35" s="11"/>
      <c r="AC35" s="17" t="str">
        <f>", '"&amp;A35&amp;"': {megami: '"&amp;B35&amp;"'"&amp;IF(C35&lt;&gt;"",", anotherID: '"&amp;C35&amp;"', replace: '"&amp;D35&amp;"'","")&amp;", name: '"&amp;SUBSTITUTE(E35,"'","\'")&amp;"', nameEn: '"&amp;SUBSTITUTE(H35,"'","\'")&amp;"', ruby: '"&amp;F35&amp;"', baseType: '"&amp;VLOOKUP(J35,マスタ!$A$1:$B$99,2,FALSE)&amp;"'"&amp;IF(K35="○",", extra: true","")&amp;IF(L35&lt;&gt;"",", extraFrom: '"&amp;L35&amp;"'","")&amp;IF(M35&lt;&gt;"",", exchangabaleTo: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textEn: '"&amp;SUBSTITUTE(SUBSTITUTE(AA35,CHAR(10),"\n"),"'","\'")&amp;"'"&amp;IF(W35="○",", sealable: true","")&amp;IF(X35="○",", removable: true","")&amp;"}"</f>
        <v>, '03-himika-o-n-5': {megami: 'himika', name: 'バックステップ', nameEn: 'Backstep', ruby: '', baseType: 'normal', types: ['action'], text: 'カードを1枚引く。 \nダスト→間合：1', textEn: 'Draw a card.\n\nShadow (1)→ Distance'}</v>
      </c>
    </row>
    <row r="36" spans="1:29" ht="12.75">
      <c r="A36" s="2" t="s">
        <v>459</v>
      </c>
      <c r="B36" s="2" t="s">
        <v>35</v>
      </c>
      <c r="C36" s="2" t="s">
        <v>22</v>
      </c>
      <c r="D36" s="2" t="s">
        <v>452</v>
      </c>
      <c r="E36" s="2" t="s">
        <v>460</v>
      </c>
      <c r="F36" s="2" t="s">
        <v>461</v>
      </c>
      <c r="G36" s="2" t="s">
        <v>462</v>
      </c>
      <c r="H36" s="2" t="s">
        <v>463</v>
      </c>
      <c r="J36" s="2" t="s">
        <v>175</v>
      </c>
      <c r="O36" s="2" t="s">
        <v>223</v>
      </c>
      <c r="R36" s="11"/>
      <c r="T36" s="11"/>
      <c r="Y36" s="12" t="s">
        <v>464</v>
      </c>
      <c r="Z36" s="12" t="s">
        <v>465</v>
      </c>
      <c r="AA36" s="5" t="s">
        <v>466</v>
      </c>
      <c r="AB36" s="11"/>
      <c r="AC36" s="17" t="str">
        <f>", '"&amp;A36&amp;"': {megami: '"&amp;B36&amp;"'"&amp;IF(C36&lt;&gt;"",", anotherID: '"&amp;C36&amp;"', replace: '"&amp;D36&amp;"'","")&amp;", name: '"&amp;SUBSTITUTE(E36,"'","\'")&amp;"', nameEn: '"&amp;SUBSTITUTE(H36,"'","\'")&amp;"', ruby: '"&amp;F36&amp;"', baseType: '"&amp;VLOOKUP(J36,マスタ!$A$1:$B$99,2,FALSE)&amp;"'"&amp;IF(K36="○",", extra: true","")&amp;IF(L36&lt;&gt;"",", extraFrom: '"&amp;L36&amp;"'","")&amp;IF(M36&lt;&gt;"",", exchangabaleTo: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textEn: '"&amp;SUBSTITUTE(SUBSTITUTE(AA36,CHAR(10),"\n"),"'","\'")&amp;"'"&amp;IF(W36="○",", sealable: true","")&amp;IF(X36="○",",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9" ht="36">
      <c r="A37" s="2" t="s">
        <v>467</v>
      </c>
      <c r="B37" s="2" t="s">
        <v>35</v>
      </c>
      <c r="E37" s="2" t="s">
        <v>468</v>
      </c>
      <c r="G37" s="2" t="s">
        <v>469</v>
      </c>
      <c r="H37" s="2" t="s">
        <v>470</v>
      </c>
      <c r="J37" s="2" t="s">
        <v>175</v>
      </c>
      <c r="O37" s="2" t="s">
        <v>223</v>
      </c>
      <c r="R37" s="11"/>
      <c r="T37" s="11"/>
      <c r="Y37" s="12" t="s">
        <v>471</v>
      </c>
      <c r="Z37" s="12" t="s">
        <v>472</v>
      </c>
      <c r="AA37" s="5" t="s">
        <v>473</v>
      </c>
      <c r="AB37" s="11"/>
      <c r="AC37" s="17" t="str">
        <f>", '"&amp;A37&amp;"': {megami: '"&amp;B37&amp;"'"&amp;IF(C37&lt;&gt;"",", anotherID: '"&amp;C37&amp;"', replace: '"&amp;D37&amp;"'","")&amp;", name: '"&amp;SUBSTITUTE(E37,"'","\'")&amp;"', nameEn: '"&amp;SUBSTITUTE(H37,"'","\'")&amp;"', ruby: '"&amp;F37&amp;"', baseType: '"&amp;VLOOKUP(J37,マスタ!$A$1:$B$99,2,FALSE)&amp;"'"&amp;IF(K37="○",", extra: true","")&amp;IF(L37&lt;&gt;"",", extraFrom: '"&amp;L37&amp;"'","")&amp;IF(M37&lt;&gt;"",", exchangabaleTo: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textEn: '"&amp;SUBSTITUTE(SUBSTITUTE(AA37,CHAR(10),"\n"),"'","\'")&amp;"'"&amp;IF(W37="○",", sealable: true","")&amp;IF(X37="○",",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9" ht="12.75">
      <c r="A38" s="2" t="s">
        <v>474</v>
      </c>
      <c r="B38" s="2" t="s">
        <v>35</v>
      </c>
      <c r="E38" s="2" t="s">
        <v>475</v>
      </c>
      <c r="G38" s="2" t="s">
        <v>476</v>
      </c>
      <c r="H38" s="2" t="s">
        <v>477</v>
      </c>
      <c r="J38" s="2" t="s">
        <v>175</v>
      </c>
      <c r="O38" s="2" t="s">
        <v>232</v>
      </c>
      <c r="R38" s="11"/>
      <c r="T38" s="11"/>
      <c r="U38" s="2" t="s">
        <v>193</v>
      </c>
      <c r="Y38" s="12" t="s">
        <v>478</v>
      </c>
      <c r="Z38" s="12" t="s">
        <v>479</v>
      </c>
      <c r="AA38" s="31" t="s">
        <v>480</v>
      </c>
      <c r="AB38" s="11"/>
      <c r="AC38" s="17" t="str">
        <f>", '"&amp;A38&amp;"': {megami: '"&amp;B38&amp;"'"&amp;IF(C38&lt;&gt;"",", anotherID: '"&amp;C38&amp;"', replace: '"&amp;D38&amp;"'","")&amp;", name: '"&amp;SUBSTITUTE(E38,"'","\'")&amp;"', nameEn: '"&amp;SUBSTITUTE(H38,"'","\'")&amp;"', ruby: '"&amp;F38&amp;"', baseType: '"&amp;VLOOKUP(J38,マスタ!$A$1:$B$99,2,FALSE)&amp;"'"&amp;IF(K38="○",", extra: true","")&amp;IF(L38&lt;&gt;"",", extraFrom: '"&amp;L38&amp;"'","")&amp;IF(M38&lt;&gt;"",", exchangabaleTo: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textEn: '"&amp;SUBSTITUTE(SUBSTITUTE(AA38,CHAR(10),"\n"),"'","\'")&amp;"'"&amp;IF(W38="○",", sealable: true","")&amp;IF(X38="○",",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9" ht="12.75">
      <c r="A39" s="2" t="s">
        <v>481</v>
      </c>
      <c r="B39" s="2" t="s">
        <v>35</v>
      </c>
      <c r="E39" s="2" t="s">
        <v>482</v>
      </c>
      <c r="G39" s="2" t="s">
        <v>483</v>
      </c>
      <c r="H39" s="2" t="s">
        <v>484</v>
      </c>
      <c r="J39" s="2" t="s">
        <v>259</v>
      </c>
      <c r="O39" s="2" t="s">
        <v>176</v>
      </c>
      <c r="Q39" s="2" t="s">
        <v>485</v>
      </c>
      <c r="R39" s="11"/>
      <c r="S39" s="2" t="s">
        <v>178</v>
      </c>
      <c r="T39" s="11"/>
      <c r="V39" s="2" t="s">
        <v>486</v>
      </c>
      <c r="Y39" s="12"/>
      <c r="Z39" s="12"/>
      <c r="AA39" s="32"/>
      <c r="AB39" s="11"/>
      <c r="AC39" s="17" t="str">
        <f>", '"&amp;A39&amp;"': {megami: '"&amp;B39&amp;"'"&amp;IF(C39&lt;&gt;"",", anotherID: '"&amp;C39&amp;"', replace: '"&amp;D39&amp;"'","")&amp;", name: '"&amp;SUBSTITUTE(E39,"'","\'")&amp;"', nameEn: '"&amp;SUBSTITUTE(H39,"'","\'")&amp;"', ruby: '"&amp;F39&amp;"', baseType: '"&amp;VLOOKUP(J39,マスタ!$A$1:$B$99,2,FALSE)&amp;"'"&amp;IF(K39="○",", extra: true","")&amp;IF(L39&lt;&gt;"",", extraFrom: '"&amp;L39&amp;"'","")&amp;IF(M39&lt;&gt;"",", exchangabaleTo: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textEn: '"&amp;SUBSTITUTE(SUBSTITUTE(AA39,CHAR(10),"\n"),"'","\'")&amp;"'"&amp;IF(W39="○",", sealable: true","")&amp;IF(X39="○",", removable: true","")&amp;"}"</f>
        <v>, '03-himika-o-s-1': {megami: 'himika', name: 'レッドバレット', nameEn: 'Red Bullet', ruby: '', baseType: 'special', types: ['attack'], range: '5-10', damage: '3/1', cost: '0', text: '', textEn: ''}</v>
      </c>
    </row>
    <row r="40" spans="1:29" ht="24">
      <c r="A40" s="2" t="s">
        <v>487</v>
      </c>
      <c r="B40" s="2" t="s">
        <v>35</v>
      </c>
      <c r="E40" s="2" t="s">
        <v>488</v>
      </c>
      <c r="G40" s="2" t="s">
        <v>489</v>
      </c>
      <c r="H40" s="2" t="s">
        <v>490</v>
      </c>
      <c r="J40" s="2" t="s">
        <v>259</v>
      </c>
      <c r="O40" s="2" t="s">
        <v>176</v>
      </c>
      <c r="Q40" s="2" t="s">
        <v>491</v>
      </c>
      <c r="R40" s="11"/>
      <c r="S40" s="2" t="s">
        <v>194</v>
      </c>
      <c r="T40" s="11"/>
      <c r="V40" s="2" t="s">
        <v>278</v>
      </c>
      <c r="Y40" s="12" t="s">
        <v>492</v>
      </c>
      <c r="Z40" s="12" t="s">
        <v>493</v>
      </c>
      <c r="AA40" s="31" t="s">
        <v>494</v>
      </c>
      <c r="AB40" s="11"/>
      <c r="AC40" s="17" t="str">
        <f>", '"&amp;A40&amp;"': {megami: '"&amp;B40&amp;"'"&amp;IF(C40&lt;&gt;"",", anotherID: '"&amp;C40&amp;"', replace: '"&amp;D40&amp;"'","")&amp;", name: '"&amp;SUBSTITUTE(E40,"'","\'")&amp;"', nameEn: '"&amp;SUBSTITUTE(H40,"'","\'")&amp;"', ruby: '"&amp;F40&amp;"', baseType: '"&amp;VLOOKUP(J40,マスタ!$A$1:$B$99,2,FALSE)&amp;"'"&amp;IF(K40="○",", extra: true","")&amp;IF(L40&lt;&gt;"",", extraFrom: '"&amp;L40&amp;"'","")&amp;IF(M40&lt;&gt;"",", exchangabaleTo: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textEn: '"&amp;SUBSTITUTE(SUBSTITUTE(AA40,CHAR(10),"\n"),"'","\'")&amp;"'"&amp;IF(W40="○",", sealable: true","")&amp;IF(X40="○",",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9" ht="60">
      <c r="A41" s="2" t="s">
        <v>495</v>
      </c>
      <c r="B41" s="2" t="s">
        <v>35</v>
      </c>
      <c r="C41" s="2" t="s">
        <v>22</v>
      </c>
      <c r="D41" s="2" t="s">
        <v>487</v>
      </c>
      <c r="E41" s="2" t="s">
        <v>496</v>
      </c>
      <c r="F41" s="2" t="s">
        <v>497</v>
      </c>
      <c r="G41" s="2" t="s">
        <v>498</v>
      </c>
      <c r="H41" s="2" t="s">
        <v>499</v>
      </c>
      <c r="J41" s="2" t="s">
        <v>259</v>
      </c>
      <c r="O41" s="2" t="s">
        <v>176</v>
      </c>
      <c r="P41" s="2" t="s">
        <v>212</v>
      </c>
      <c r="Q41" s="2" t="s">
        <v>500</v>
      </c>
      <c r="R41" s="11"/>
      <c r="S41" s="2" t="s">
        <v>501</v>
      </c>
      <c r="T41" s="11"/>
      <c r="V41" s="2" t="s">
        <v>261</v>
      </c>
      <c r="Y41" s="12" t="s">
        <v>502</v>
      </c>
      <c r="Z41" s="12" t="s">
        <v>503</v>
      </c>
      <c r="AA41" s="25" t="s">
        <v>504</v>
      </c>
      <c r="AB41" s="11"/>
      <c r="AC41" s="17" t="str">
        <f>", '"&amp;A41&amp;"': {megami: '"&amp;B41&amp;"'"&amp;IF(C41&lt;&gt;"",", anotherID: '"&amp;C41&amp;"', replace: '"&amp;D41&amp;"'","")&amp;", name: '"&amp;SUBSTITUTE(E41,"'","\'")&amp;"', nameEn: '"&amp;SUBSTITUTE(H41,"'","\'")&amp;"', ruby: '"&amp;F41&amp;"', baseType: '"&amp;VLOOKUP(J41,マスタ!$A$1:$B$99,2,FALSE)&amp;"'"&amp;IF(K41="○",", extra: true","")&amp;IF(L41&lt;&gt;"",", extraFrom: '"&amp;L41&amp;"'","")&amp;IF(M41&lt;&gt;"",", exchangabaleTo: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textEn: '"&amp;SUBSTITUTE(SUBSTITUTE(AA41,CHAR(10),"\n"),"'","\'")&amp;"'"&amp;IF(W41="○",", sealable: true","")&amp;IF(X41="○",",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9" ht="13.5">
      <c r="A42" s="2" t="s">
        <v>505</v>
      </c>
      <c r="B42" s="2" t="s">
        <v>35</v>
      </c>
      <c r="E42" s="2" t="s">
        <v>506</v>
      </c>
      <c r="G42" s="6" t="s">
        <v>507</v>
      </c>
      <c r="H42" s="5" t="s">
        <v>508</v>
      </c>
      <c r="J42" s="2" t="s">
        <v>259</v>
      </c>
      <c r="O42" s="2" t="s">
        <v>223</v>
      </c>
      <c r="R42" s="11"/>
      <c r="T42" s="11"/>
      <c r="V42" s="2" t="s">
        <v>193</v>
      </c>
      <c r="Y42" s="12" t="s">
        <v>509</v>
      </c>
      <c r="Z42" s="12" t="s">
        <v>510</v>
      </c>
      <c r="AA42" s="5" t="s">
        <v>511</v>
      </c>
      <c r="AB42" s="11"/>
      <c r="AC42" s="17" t="str">
        <f>", '"&amp;A42&amp;"': {megami: '"&amp;B42&amp;"'"&amp;IF(C42&lt;&gt;"",", anotherID: '"&amp;C42&amp;"', replace: '"&amp;D42&amp;"'","")&amp;", name: '"&amp;SUBSTITUTE(E42,"'","\'")&amp;"', nameEn: '"&amp;SUBSTITUTE(H42,"'","\'")&amp;"', ruby: '"&amp;F42&amp;"', baseType: '"&amp;VLOOKUP(J42,マスタ!$A$1:$B$99,2,FALSE)&amp;"'"&amp;IF(K42="○",", extra: true","")&amp;IF(L42&lt;&gt;"",", extraFrom: '"&amp;L42&amp;"'","")&amp;IF(M42&lt;&gt;"",", exchangabaleTo: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textEn: '"&amp;SUBSTITUTE(SUBSTITUTE(AA42,CHAR(10),"\n"),"'","\'")&amp;"'"&amp;IF(W42="○",", sealable: true","")&amp;IF(X42="○",",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9" ht="60.75">
      <c r="A43" s="2" t="s">
        <v>512</v>
      </c>
      <c r="B43" s="2" t="s">
        <v>35</v>
      </c>
      <c r="E43" s="2" t="s">
        <v>513</v>
      </c>
      <c r="G43" s="6" t="s">
        <v>514</v>
      </c>
      <c r="H43" s="5" t="s">
        <v>515</v>
      </c>
      <c r="J43" s="2" t="s">
        <v>259</v>
      </c>
      <c r="O43" s="2" t="s">
        <v>223</v>
      </c>
      <c r="R43" s="11"/>
      <c r="T43" s="11"/>
      <c r="V43" s="2" t="s">
        <v>183</v>
      </c>
      <c r="Y43" s="12" t="s">
        <v>516</v>
      </c>
      <c r="Z43" s="12" t="s">
        <v>517</v>
      </c>
      <c r="AA43" s="33" t="s">
        <v>518</v>
      </c>
      <c r="AB43" s="11"/>
      <c r="AC43" s="17" t="str">
        <f>", '"&amp;A43&amp;"': {megami: '"&amp;B43&amp;"'"&amp;IF(C43&lt;&gt;"",", anotherID: '"&amp;C43&amp;"', replace: '"&amp;D43&amp;"'","")&amp;", name: '"&amp;SUBSTITUTE(E43,"'","\'")&amp;"', nameEn: '"&amp;SUBSTITUTE(H43,"'","\'")&amp;"', ruby: '"&amp;F43&amp;"', baseType: '"&amp;VLOOKUP(J43,マスタ!$A$1:$B$99,2,FALSE)&amp;"'"&amp;IF(K43="○",", extra: true","")&amp;IF(L43&lt;&gt;"",", extraFrom: '"&amp;L43&amp;"'","")&amp;IF(M43&lt;&gt;"",", exchangabaleTo: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textEn: '"&amp;SUBSTITUTE(SUBSTITUTE(AA43,CHAR(10),"\n"),"'","\'")&amp;"'"&amp;IF(W43="○",", sealable: true","")&amp;IF(X43="○",",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9" ht="12.75">
      <c r="A44" s="2" t="s">
        <v>519</v>
      </c>
      <c r="B44" s="2" t="s">
        <v>48</v>
      </c>
      <c r="E44" s="2" t="s">
        <v>520</v>
      </c>
      <c r="F44" s="2" t="s">
        <v>521</v>
      </c>
      <c r="G44" s="2" t="s">
        <v>522</v>
      </c>
      <c r="H44" s="2" t="s">
        <v>523</v>
      </c>
      <c r="J44" s="2" t="s">
        <v>175</v>
      </c>
      <c r="O44" s="2" t="s">
        <v>176</v>
      </c>
      <c r="Q44" s="2">
        <v>4</v>
      </c>
      <c r="R44" s="11"/>
      <c r="S44" s="2" t="s">
        <v>524</v>
      </c>
      <c r="T44" s="11"/>
      <c r="Y44" s="2" t="s">
        <v>525</v>
      </c>
      <c r="Z44" s="2" t="s">
        <v>526</v>
      </c>
      <c r="AA44" s="31" t="s">
        <v>527</v>
      </c>
      <c r="AB44" s="11"/>
      <c r="AC44" s="17" t="str">
        <f>", '"&amp;A44&amp;"': {megami: '"&amp;B44&amp;"'"&amp;IF(C44&lt;&gt;"",", anotherID: '"&amp;C44&amp;"', replace: '"&amp;D44&amp;"'","")&amp;", name: '"&amp;SUBSTITUTE(E44,"'","\'")&amp;"', nameEn: '"&amp;SUBSTITUTE(H44,"'","\'")&amp;"', ruby: '"&amp;F44&amp;"', baseType: '"&amp;VLOOKUP(J44,マスタ!$A$1:$B$99,2,FALSE)&amp;"'"&amp;IF(K44="○",", extra: true","")&amp;IF(L44&lt;&gt;"",", extraFrom: '"&amp;L44&amp;"'","")&amp;IF(M44&lt;&gt;"",", exchangabaleTo: '"&amp;M44&amp;"'","")&amp;IF(N44="○",", poison: true","")&amp;", types: ['"&amp;VLOOKUP(O44,マスタ!$D$1:$E$99,2,FALSE)&amp;"'"&amp;IF(P44&lt;&gt;"",", '"&amp;VLOOKUP(P44,マスタ!$D$1:$E$99,2,FALSE)&amp;"'","")&amp;"]"&amp;IF(Q44&lt;&gt;"",", range: '"&amp;Q44&amp;"'","")&amp;IF(S44&lt;&gt;"",", damage: '"&amp;S44&amp;"'","")&amp;IF(U44&lt;&gt;"",", capacity: '"&amp;U44&amp;"'","")&amp;IF(V44&lt;&gt;"",", cost: '"&amp;V44&amp;"'","")&amp;", text: '"&amp;SUBSTITUTE(Y44,CHAR(10),"\n")&amp;"', textEn: '"&amp;SUBSTITUTE(SUBSTITUTE(AA44,CHAR(10),"\n"),"'","\'")&amp;"'"&amp;IF(W44="○",", sealable: true","")&amp;IF(X44="○",",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9" ht="72">
      <c r="A45" s="2" t="s">
        <v>528</v>
      </c>
      <c r="B45" s="2" t="s">
        <v>48</v>
      </c>
      <c r="C45" s="2" t="s">
        <v>22</v>
      </c>
      <c r="D45" s="2" t="s">
        <v>519</v>
      </c>
      <c r="E45" s="2" t="s">
        <v>529</v>
      </c>
      <c r="F45" s="2" t="s">
        <v>530</v>
      </c>
      <c r="G45" s="2" t="s">
        <v>531</v>
      </c>
      <c r="H45" s="2" t="s">
        <v>532</v>
      </c>
      <c r="J45" s="2" t="s">
        <v>175</v>
      </c>
      <c r="O45" s="2" t="s">
        <v>176</v>
      </c>
      <c r="Q45" s="2" t="s">
        <v>278</v>
      </c>
      <c r="R45" s="11"/>
      <c r="S45" s="2" t="s">
        <v>524</v>
      </c>
      <c r="T45" s="11"/>
      <c r="Y45" s="12" t="s">
        <v>533</v>
      </c>
      <c r="Z45" s="12" t="s">
        <v>534</v>
      </c>
      <c r="AA45" s="25" t="s">
        <v>535</v>
      </c>
      <c r="AB45" s="11"/>
      <c r="AC45" s="17" t="str">
        <f>", '"&amp;A45&amp;"': {megami: '"&amp;B45&amp;"'"&amp;IF(C45&lt;&gt;"",", anotherID: '"&amp;C45&amp;"', replace: '"&amp;D45&amp;"'","")&amp;", name: '"&amp;SUBSTITUTE(E45,"'","\'")&amp;"', nameEn: '"&amp;SUBSTITUTE(H45,"'","\'")&amp;"', ruby: '"&amp;F45&amp;"', baseType: '"&amp;VLOOKUP(J45,マスタ!$A$1:$B$99,2,FALSE)&amp;"'"&amp;IF(K45="○",", extra: true","")&amp;IF(L45&lt;&gt;"",", extraFrom: '"&amp;L45&amp;"'","")&amp;IF(M45&lt;&gt;"",", exchangabaleTo: '"&amp;M45&amp;"'","")&amp;IF(N45="○",", poison: true","")&amp;", types: ['"&amp;VLOOKUP(O45,マスタ!$D$1:$E$99,2,FALSE)&amp;"'"&amp;IF(P45&lt;&gt;"",", '"&amp;VLOOKUP(P45,マスタ!$D$1:$E$99,2,FALSE)&amp;"'","")&amp;"]"&amp;IF(Q45&lt;&gt;"",", range: '"&amp;Q45&amp;"'","")&amp;IF(S45&lt;&gt;"",", damage: '"&amp;S45&amp;"'","")&amp;IF(U45&lt;&gt;"",", capacity: '"&amp;U45&amp;"'","")&amp;IF(V45&lt;&gt;"",", cost: '"&amp;V45&amp;"'","")&amp;", text: '"&amp;SUBSTITUTE(Y45,CHAR(10),"\n")&amp;"', textEn: '"&amp;SUBSTITUTE(SUBSTITUTE(AA45,CHAR(10),"\n"),"'","\'")&amp;"'"&amp;IF(W45="○",", sealable: true","")&amp;IF(X45="○",",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9" ht="13.5">
      <c r="A46" s="2" t="s">
        <v>536</v>
      </c>
      <c r="B46" s="2" t="s">
        <v>48</v>
      </c>
      <c r="E46" s="2" t="s">
        <v>537</v>
      </c>
      <c r="F46" s="2" t="s">
        <v>538</v>
      </c>
      <c r="G46" s="6" t="s">
        <v>539</v>
      </c>
      <c r="H46" s="5" t="s">
        <v>540</v>
      </c>
      <c r="J46" s="2" t="s">
        <v>175</v>
      </c>
      <c r="O46" s="2" t="s">
        <v>176</v>
      </c>
      <c r="P46" s="2" t="s">
        <v>241</v>
      </c>
      <c r="Q46" s="2" t="s">
        <v>213</v>
      </c>
      <c r="R46" s="11"/>
      <c r="S46" s="2" t="s">
        <v>184</v>
      </c>
      <c r="T46" s="11"/>
      <c r="Y46" s="2" t="s">
        <v>541</v>
      </c>
      <c r="Z46" s="2" t="s">
        <v>542</v>
      </c>
      <c r="AA46" s="31" t="s">
        <v>543</v>
      </c>
      <c r="AB46" s="11"/>
      <c r="AC46" s="17" t="str">
        <f>", '"&amp;A46&amp;"': {megami: '"&amp;B46&amp;"'"&amp;IF(C46&lt;&gt;"",", anotherID: '"&amp;C46&amp;"', replace: '"&amp;D46&amp;"'","")&amp;", name: '"&amp;SUBSTITUTE(E46,"'","\'")&amp;"', nameEn: '"&amp;SUBSTITUTE(H46,"'","\'")&amp;"', ruby: '"&amp;F46&amp;"', baseType: '"&amp;VLOOKUP(J46,マスタ!$A$1:$B$99,2,FALSE)&amp;"'"&amp;IF(K46="○",", extra: true","")&amp;IF(L46&lt;&gt;"",", extraFrom: '"&amp;L46&amp;"'","")&amp;IF(M46&lt;&gt;"",", exchangabaleTo: '"&amp;M46&amp;"'","")&amp;IF(N46="○",", poison: true","")&amp;", types: ['"&amp;VLOOKUP(O46,マスタ!$D$1:$E$99,2,FALSE)&amp;"'"&amp;IF(P46&lt;&gt;"",", '"&amp;VLOOKUP(P46,マスタ!$D$1:$E$99,2,FALSE)&amp;"'","")&amp;"]"&amp;IF(Q46&lt;&gt;"",", range: '"&amp;Q46&amp;"'","")&amp;IF(S46&lt;&gt;"",", damage: '"&amp;S46&amp;"'","")&amp;IF(U46&lt;&gt;"",", capacity: '"&amp;U46&amp;"'","")&amp;IF(V46&lt;&gt;"",", cost: '"&amp;V46&amp;"'","")&amp;", text: '"&amp;SUBSTITUTE(Y46,CHAR(10),"\n")&amp;"', textEn: '"&amp;SUBSTITUTE(SUBSTITUTE(AA46,CHAR(10),"\n"),"'","\'")&amp;"'"&amp;IF(W46="○",", sealable: true","")&amp;IF(X46="○",",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9" ht="25.5">
      <c r="A47" s="2" t="s">
        <v>544</v>
      </c>
      <c r="B47" s="2" t="s">
        <v>48</v>
      </c>
      <c r="E47" s="2" t="s">
        <v>545</v>
      </c>
      <c r="F47" s="2" t="s">
        <v>546</v>
      </c>
      <c r="G47" s="6" t="s">
        <v>547</v>
      </c>
      <c r="H47" s="5" t="s">
        <v>548</v>
      </c>
      <c r="J47" s="2" t="s">
        <v>175</v>
      </c>
      <c r="O47" s="2" t="s">
        <v>223</v>
      </c>
      <c r="R47" s="11"/>
      <c r="T47" s="11"/>
      <c r="Y47" s="12" t="s">
        <v>549</v>
      </c>
      <c r="Z47" s="12" t="s">
        <v>550</v>
      </c>
      <c r="AA47" s="26" t="s">
        <v>551</v>
      </c>
      <c r="AB47" s="11"/>
      <c r="AC47" s="17" t="str">
        <f>", '"&amp;A47&amp;"': {megami: '"&amp;B47&amp;"'"&amp;IF(C47&lt;&gt;"",", anotherID: '"&amp;C47&amp;"', replace: '"&amp;D47&amp;"'","")&amp;", name: '"&amp;SUBSTITUTE(E47,"'","\'")&amp;"', nameEn: '"&amp;SUBSTITUTE(H47,"'","\'")&amp;"', ruby: '"&amp;F47&amp;"', baseType: '"&amp;VLOOKUP(J47,マスタ!$A$1:$B$99,2,FALSE)&amp;"'"&amp;IF(K47="○",", extra: true","")&amp;IF(L47&lt;&gt;"",", extraFrom: '"&amp;L47&amp;"'","")&amp;IF(M47&lt;&gt;"",", exchangabaleTo: '"&amp;M47&amp;"'","")&amp;IF(N47="○",", poison: true","")&amp;", types: ['"&amp;VLOOKUP(O47,マスタ!$D$1:$E$99,2,FALSE)&amp;"'"&amp;IF(P47&lt;&gt;"",", '"&amp;VLOOKUP(P47,マスタ!$D$1:$E$99,2,FALSE)&amp;"'","")&amp;"]"&amp;IF(Q47&lt;&gt;"",", range: '"&amp;Q47&amp;"'","")&amp;IF(S47&lt;&gt;"",", damage: '"&amp;S47&amp;"'","")&amp;IF(U47&lt;&gt;"",", capacity: '"&amp;U47&amp;"'","")&amp;IF(V47&lt;&gt;"",", cost: '"&amp;V47&amp;"'","")&amp;", text: '"&amp;SUBSTITUTE(Y47,CHAR(10),"\n")&amp;"', textEn: '"&amp;SUBSTITUTE(SUBSTITUTE(AA47,CHAR(10),"\n"),"'","\'")&amp;"'"&amp;IF(W47="○",", sealable: true","")&amp;IF(X47="○",", removable: true","")&amp;"}"</f>
        <v>, '04-tokoyo-o-n-3': {megami: 'tokoyo', name: '跳ね兎', nameEn: 'Rabbit Step', ruby: 'はねうさぎ', baseType: 'normal', types: ['action'], text: '現在の間合が3以下ならば、ダスト→間合：2', textEn: 'If the current Distance is 3 or less:\nShadow (2)→ Distance'}</v>
      </c>
    </row>
    <row r="48" spans="1:29" ht="40.5">
      <c r="A48" s="2" t="s">
        <v>552</v>
      </c>
      <c r="B48" s="2" t="s">
        <v>48</v>
      </c>
      <c r="E48" s="2" t="s">
        <v>553</v>
      </c>
      <c r="F48" s="2" t="s">
        <v>554</v>
      </c>
      <c r="G48" s="6" t="s">
        <v>555</v>
      </c>
      <c r="H48" s="5" t="s">
        <v>556</v>
      </c>
      <c r="J48" s="2" t="s">
        <v>175</v>
      </c>
      <c r="O48" s="2" t="s">
        <v>223</v>
      </c>
      <c r="P48" s="2" t="s">
        <v>241</v>
      </c>
      <c r="R48" s="11"/>
      <c r="T48" s="11"/>
      <c r="Y48" s="12" t="s">
        <v>557</v>
      </c>
      <c r="Z48" s="24" t="s">
        <v>558</v>
      </c>
      <c r="AA48" s="26" t="s">
        <v>559</v>
      </c>
      <c r="AB48" s="11"/>
      <c r="AC48" s="17" t="str">
        <f>", '"&amp;A48&amp;"': {megami: '"&amp;B48&amp;"'"&amp;IF(C48&lt;&gt;"",", anotherID: '"&amp;C48&amp;"', replace: '"&amp;D48&amp;"'","")&amp;", name: '"&amp;SUBSTITUTE(E48,"'","\'")&amp;"', nameEn: '"&amp;SUBSTITUTE(H48,"'","\'")&amp;"', ruby: '"&amp;F48&amp;"', baseType: '"&amp;VLOOKUP(J48,マスタ!$A$1:$B$99,2,FALSE)&amp;"'"&amp;IF(K48="○",", extra: true","")&amp;IF(L48&lt;&gt;"",", extraFrom: '"&amp;L48&amp;"'","")&amp;IF(M48&lt;&gt;"",", exchangabaleTo: '"&amp;M48&amp;"'","")&amp;IF(N48="○",", poison: true","")&amp;", types: ['"&amp;VLOOKUP(O48,マスタ!$D$1:$E$99,2,FALSE)&amp;"'"&amp;IF(P48&lt;&gt;"",", '"&amp;VLOOKUP(P48,マスタ!$D$1:$E$99,2,FALSE)&amp;"'","")&amp;"]"&amp;IF(Q48&lt;&gt;"",", range: '"&amp;Q48&amp;"'","")&amp;IF(S48&lt;&gt;"",", damage: '"&amp;S48&amp;"'","")&amp;IF(U48&lt;&gt;"",", capacity: '"&amp;U48&amp;"'","")&amp;IF(V48&lt;&gt;"",", cost: '"&amp;V48&amp;"'","")&amp;", text: '"&amp;SUBSTITUTE(Y48,CHAR(10),"\n")&amp;"', textEn: '"&amp;SUBSTITUTE(SUBSTITUTE(AA48,CHAR(10),"\n"),"'","\'")&amp;"'"&amp;IF(W48="○",", sealable: true","")&amp;IF(X48="○",",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9" ht="51">
      <c r="A49" s="2" t="s">
        <v>560</v>
      </c>
      <c r="B49" s="2" t="s">
        <v>48</v>
      </c>
      <c r="E49" s="2" t="s">
        <v>561</v>
      </c>
      <c r="F49" s="2" t="s">
        <v>562</v>
      </c>
      <c r="G49" s="6" t="s">
        <v>563</v>
      </c>
      <c r="H49" s="5" t="s">
        <v>564</v>
      </c>
      <c r="J49" s="2" t="s">
        <v>175</v>
      </c>
      <c r="O49" s="2" t="s">
        <v>223</v>
      </c>
      <c r="P49" s="2" t="s">
        <v>212</v>
      </c>
      <c r="R49" s="11"/>
      <c r="T49" s="11"/>
      <c r="Y49" s="12" t="s">
        <v>565</v>
      </c>
      <c r="Z49" s="24" t="s">
        <v>566</v>
      </c>
      <c r="AA49" s="26" t="s">
        <v>567</v>
      </c>
      <c r="AB49" s="11"/>
      <c r="AC49" s="17" t="str">
        <f>", '"&amp;A49&amp;"': {megami: '"&amp;B49&amp;"'"&amp;IF(C49&lt;&gt;"",", anotherID: '"&amp;C49&amp;"', replace: '"&amp;D49&amp;"'","")&amp;", name: '"&amp;SUBSTITUTE(E49,"'","\'")&amp;"', nameEn: '"&amp;SUBSTITUTE(H49,"'","\'")&amp;"', ruby: '"&amp;F49&amp;"', baseType: '"&amp;VLOOKUP(J49,マスタ!$A$1:$B$99,2,FALSE)&amp;"'"&amp;IF(K49="○",", extra: true","")&amp;IF(L49&lt;&gt;"",", extraFrom: '"&amp;L49&amp;"'","")&amp;IF(M49&lt;&gt;"",", exchangabaleTo: '"&amp;M49&amp;"'","")&amp;IF(N49="○",", poison: true","")&amp;", types: ['"&amp;VLOOKUP(O49,マスタ!$D$1:$E$99,2,FALSE)&amp;"'"&amp;IF(P49&lt;&gt;"",", '"&amp;VLOOKUP(P49,マスタ!$D$1:$E$99,2,FALSE)&amp;"'","")&amp;"]"&amp;IF(Q49&lt;&gt;"",", range: '"&amp;Q49&amp;"'","")&amp;IF(S49&lt;&gt;"",", damage: '"&amp;S49&amp;"'","")&amp;IF(U49&lt;&gt;"",", capacity: '"&amp;U49&amp;"'","")&amp;IF(V49&lt;&gt;"",", cost: '"&amp;V49&amp;"'","")&amp;", text: '"&amp;SUBSTITUTE(Y49,CHAR(10),"\n")&amp;"', textEn: '"&amp;SUBSTITUTE(SUBSTITUTE(AA49,CHAR(10),"\n"),"'","\'")&amp;"'"&amp;IF(W49="○",", sealable: true","")&amp;IF(X49="○",",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9" ht="60.75">
      <c r="A50" s="2" t="s">
        <v>568</v>
      </c>
      <c r="B50" s="2" t="s">
        <v>48</v>
      </c>
      <c r="E50" s="2" t="s">
        <v>569</v>
      </c>
      <c r="F50" s="2" t="s">
        <v>570</v>
      </c>
      <c r="G50" s="6" t="s">
        <v>571</v>
      </c>
      <c r="H50" s="5" t="s">
        <v>572</v>
      </c>
      <c r="J50" s="2" t="s">
        <v>175</v>
      </c>
      <c r="O50" s="2" t="s">
        <v>232</v>
      </c>
      <c r="R50" s="11"/>
      <c r="T50" s="11"/>
      <c r="U50" s="2">
        <v>2</v>
      </c>
      <c r="Y50" s="12" t="s">
        <v>573</v>
      </c>
      <c r="Z50" s="12" t="s">
        <v>574</v>
      </c>
      <c r="AA50" s="25" t="s">
        <v>575</v>
      </c>
      <c r="AB50" s="11"/>
      <c r="AC50" s="17" t="str">
        <f>", '"&amp;A50&amp;"': {megami: '"&amp;B50&amp;"'"&amp;IF(C50&lt;&gt;"",", anotherID: '"&amp;C50&amp;"', replace: '"&amp;D50&amp;"'","")&amp;", name: '"&amp;SUBSTITUTE(E50,"'","\'")&amp;"', nameEn: '"&amp;SUBSTITUTE(H50,"'","\'")&amp;"', ruby: '"&amp;F50&amp;"', baseType: '"&amp;VLOOKUP(J50,マスタ!$A$1:$B$99,2,FALSE)&amp;"'"&amp;IF(K50="○",", extra: true","")&amp;IF(L50&lt;&gt;"",", extraFrom: '"&amp;L50&amp;"'","")&amp;IF(M50&lt;&gt;"",", exchangabaleTo: '"&amp;M50&amp;"'","")&amp;IF(N50="○",", poison: true","")&amp;", types: ['"&amp;VLOOKUP(O50,マスタ!$D$1:$E$99,2,FALSE)&amp;"'"&amp;IF(P50&lt;&gt;"",", '"&amp;VLOOKUP(P50,マスタ!$D$1:$E$99,2,FALSE)&amp;"'","")&amp;"]"&amp;IF(Q50&lt;&gt;"",", range: '"&amp;Q50&amp;"'","")&amp;IF(S50&lt;&gt;"",", damage: '"&amp;S50&amp;"'","")&amp;IF(U50&lt;&gt;"",", capacity: '"&amp;U50&amp;"'","")&amp;IF(V50&lt;&gt;"",", cost: '"&amp;V50&amp;"'","")&amp;", text: '"&amp;SUBSTITUTE(Y50,CHAR(10),"\n")&amp;"', textEn: '"&amp;SUBSTITUTE(SUBSTITUTE(AA50,CHAR(10),"\n"),"'","\'")&amp;"'"&amp;IF(W50="○",", sealable: true","")&amp;IF(X50="○",",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9" ht="48.75">
      <c r="A51" s="2" t="s">
        <v>576</v>
      </c>
      <c r="B51" s="2" t="s">
        <v>48</v>
      </c>
      <c r="E51" s="2" t="s">
        <v>577</v>
      </c>
      <c r="F51" s="2" t="s">
        <v>578</v>
      </c>
      <c r="G51" s="6" t="s">
        <v>577</v>
      </c>
      <c r="H51" s="5" t="s">
        <v>579</v>
      </c>
      <c r="J51" s="2" t="s">
        <v>175</v>
      </c>
      <c r="O51" s="2" t="s">
        <v>232</v>
      </c>
      <c r="R51" s="11"/>
      <c r="T51" s="11"/>
      <c r="U51" s="2">
        <v>1</v>
      </c>
      <c r="Y51" s="12" t="s">
        <v>580</v>
      </c>
      <c r="Z51" s="12" t="s">
        <v>581</v>
      </c>
      <c r="AA51" s="25" t="s">
        <v>582</v>
      </c>
      <c r="AB51" s="11"/>
      <c r="AC51" s="17" t="str">
        <f>", '"&amp;A51&amp;"': {megami: '"&amp;B51&amp;"'"&amp;IF(C51&lt;&gt;"",", anotherID: '"&amp;C51&amp;"', replace: '"&amp;D51&amp;"'","")&amp;", name: '"&amp;SUBSTITUTE(E51,"'","\'")&amp;"', nameEn: '"&amp;SUBSTITUTE(H51,"'","\'")&amp;"', ruby: '"&amp;F51&amp;"', baseType: '"&amp;VLOOKUP(J51,マスタ!$A$1:$B$99,2,FALSE)&amp;"'"&amp;IF(K51="○",", extra: true","")&amp;IF(L51&lt;&gt;"",", extraFrom: '"&amp;L51&amp;"'","")&amp;IF(M51&lt;&gt;"",", exchangabaleTo: '"&amp;M51&amp;"'","")&amp;IF(N51="○",", poison: true","")&amp;", types: ['"&amp;VLOOKUP(O51,マスタ!$D$1:$E$99,2,FALSE)&amp;"'"&amp;IF(P51&lt;&gt;"",", '"&amp;VLOOKUP(P51,マスタ!$D$1:$E$99,2,FALSE)&amp;"'","")&amp;"]"&amp;IF(Q51&lt;&gt;"",", range: '"&amp;Q51&amp;"'","")&amp;IF(S51&lt;&gt;"",", damage: '"&amp;S51&amp;"'","")&amp;IF(U51&lt;&gt;"",", capacity: '"&amp;U51&amp;"'","")&amp;IF(V51&lt;&gt;"",", cost: '"&amp;V51&amp;"'","")&amp;", text: '"&amp;SUBSTITUTE(Y51,CHAR(10),"\n")&amp;"', textEn: '"&amp;SUBSTITUTE(SUBSTITUTE(AA51,CHAR(10),"\n"),"'","\'")&amp;"'"&amp;IF(W51="○",", sealable: true","")&amp;IF(X51="○",",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9" ht="72">
      <c r="A52" s="2" t="s">
        <v>583</v>
      </c>
      <c r="B52" s="2" t="s">
        <v>48</v>
      </c>
      <c r="C52" s="2" t="s">
        <v>22</v>
      </c>
      <c r="D52" s="2" t="s">
        <v>576</v>
      </c>
      <c r="E52" s="2" t="s">
        <v>584</v>
      </c>
      <c r="F52" s="2" t="s">
        <v>325</v>
      </c>
      <c r="G52" s="2" t="s">
        <v>585</v>
      </c>
      <c r="H52" s="2" t="s">
        <v>586</v>
      </c>
      <c r="J52" s="2" t="s">
        <v>175</v>
      </c>
      <c r="O52" s="2" t="s">
        <v>232</v>
      </c>
      <c r="R52" s="11"/>
      <c r="T52" s="11"/>
      <c r="U52" s="2" t="s">
        <v>183</v>
      </c>
      <c r="Y52" s="12" t="s">
        <v>587</v>
      </c>
      <c r="Z52" s="12" t="s">
        <v>588</v>
      </c>
      <c r="AA52" s="25" t="s">
        <v>589</v>
      </c>
      <c r="AB52" s="11"/>
      <c r="AC52" s="17" t="str">
        <f>", '"&amp;A52&amp;"': {megami: '"&amp;B52&amp;"'"&amp;IF(C52&lt;&gt;"",", anotherID: '"&amp;C52&amp;"', replace: '"&amp;D52&amp;"'","")&amp;", name: '"&amp;SUBSTITUTE(E52,"'","\'")&amp;"', nameEn: '"&amp;SUBSTITUTE(H52,"'","\'")&amp;"', ruby: '"&amp;F52&amp;"', baseType: '"&amp;VLOOKUP(J52,マスタ!$A$1:$B$99,2,FALSE)&amp;"'"&amp;IF(K52="○",", extra: true","")&amp;IF(L52&lt;&gt;"",", extraFrom: '"&amp;L52&amp;"'","")&amp;IF(M52&lt;&gt;"",", exchangabaleTo: '"&amp;M52&amp;"'","")&amp;IF(N52="○",", poison: true","")&amp;", types: ['"&amp;VLOOKUP(O52,マスタ!$D$1:$E$99,2,FALSE)&amp;"'"&amp;IF(P52&lt;&gt;"",", '"&amp;VLOOKUP(P52,マスタ!$D$1:$E$99,2,FALSE)&amp;"'","")&amp;"]"&amp;IF(Q52&lt;&gt;"",", range: '"&amp;Q52&amp;"'","")&amp;IF(S52&lt;&gt;"",", damage: '"&amp;S52&amp;"'","")&amp;IF(U52&lt;&gt;"",", capacity: '"&amp;U52&amp;"'","")&amp;IF(V52&lt;&gt;"",", cost: '"&amp;V52&amp;"'","")&amp;", text: '"&amp;SUBSTITUTE(Y52,CHAR(10),"\n")&amp;"', textEn: '"&amp;SUBSTITUTE(SUBSTITUTE(AA52,CHAR(10),"\n"),"'","\'")&amp;"'"&amp;IF(W52="○",", sealable: true","")&amp;IF(X52="○",",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9" ht="13.5">
      <c r="A53" s="2" t="s">
        <v>590</v>
      </c>
      <c r="B53" s="2" t="s">
        <v>48</v>
      </c>
      <c r="E53" s="2" t="s">
        <v>591</v>
      </c>
      <c r="F53" s="2" t="s">
        <v>592</v>
      </c>
      <c r="G53" s="6" t="s">
        <v>593</v>
      </c>
      <c r="H53" s="5" t="s">
        <v>594</v>
      </c>
      <c r="J53" s="2" t="s">
        <v>259</v>
      </c>
      <c r="O53" s="2" t="s">
        <v>176</v>
      </c>
      <c r="P53" s="2" t="s">
        <v>241</v>
      </c>
      <c r="Q53" s="2" t="s">
        <v>267</v>
      </c>
      <c r="R53" s="11"/>
      <c r="S53" s="2" t="s">
        <v>524</v>
      </c>
      <c r="T53" s="11"/>
      <c r="V53" s="2" t="s">
        <v>278</v>
      </c>
      <c r="Y53" s="2" t="s">
        <v>595</v>
      </c>
      <c r="Z53" s="2" t="s">
        <v>596</v>
      </c>
      <c r="AA53" s="34" t="s">
        <v>597</v>
      </c>
      <c r="AB53" s="11"/>
      <c r="AC53" s="17" t="str">
        <f>", '"&amp;A53&amp;"': {megami: '"&amp;B53&amp;"'"&amp;IF(C53&lt;&gt;"",", anotherID: '"&amp;C53&amp;"', replace: '"&amp;D53&amp;"'","")&amp;", name: '"&amp;SUBSTITUTE(E53,"'","\'")&amp;"', nameEn: '"&amp;SUBSTITUTE(H53,"'","\'")&amp;"', ruby: '"&amp;F53&amp;"', baseType: '"&amp;VLOOKUP(J53,マスタ!$A$1:$B$99,2,FALSE)&amp;"'"&amp;IF(K53="○",", extra: true","")&amp;IF(L53&lt;&gt;"",", extraFrom: '"&amp;L53&amp;"'","")&amp;IF(M53&lt;&gt;"",", exchangabaleTo: '"&amp;M53&amp;"'","")&amp;IF(N53="○",", poison: true","")&amp;", types: ['"&amp;VLOOKUP(O53,マスタ!$D$1:$E$99,2,FALSE)&amp;"'"&amp;IF(P53&lt;&gt;"",", '"&amp;VLOOKUP(P53,マスタ!$D$1:$E$99,2,FALSE)&amp;"'","")&amp;"]"&amp;IF(Q53&lt;&gt;"",", range: '"&amp;Q53&amp;"'","")&amp;IF(S53&lt;&gt;"",", damage: '"&amp;S53&amp;"'","")&amp;IF(U53&lt;&gt;"",", capacity: '"&amp;U53&amp;"'","")&amp;IF(V53&lt;&gt;"",", cost: '"&amp;V53&amp;"'","")&amp;", text: '"&amp;SUBSTITUTE(Y53,CHAR(10),"\n")&amp;"', textEn: '"&amp;SUBSTITUTE(SUBSTITUTE(AA53,CHAR(10),"\n"),"'","\'")&amp;"'"&amp;IF(W53="○",", sealable: true","")&amp;IF(X53="○",",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9" ht="24">
      <c r="A54" s="2" t="s">
        <v>598</v>
      </c>
      <c r="B54" s="2" t="s">
        <v>48</v>
      </c>
      <c r="E54" s="2" t="s">
        <v>599</v>
      </c>
      <c r="F54" s="2" t="s">
        <v>600</v>
      </c>
      <c r="G54" s="6" t="s">
        <v>601</v>
      </c>
      <c r="H54" s="5" t="s">
        <v>602</v>
      </c>
      <c r="J54" s="2" t="s">
        <v>259</v>
      </c>
      <c r="O54" s="2" t="s">
        <v>176</v>
      </c>
      <c r="Q54" s="2" t="s">
        <v>177</v>
      </c>
      <c r="R54" s="11"/>
      <c r="S54" s="2" t="s">
        <v>194</v>
      </c>
      <c r="T54" s="11"/>
      <c r="V54" s="2" t="s">
        <v>183</v>
      </c>
      <c r="Y54" s="12" t="s">
        <v>603</v>
      </c>
      <c r="Z54" s="12" t="s">
        <v>604</v>
      </c>
      <c r="AA54" s="34" t="s">
        <v>605</v>
      </c>
      <c r="AB54" s="11"/>
      <c r="AC54" s="17" t="str">
        <f>", '"&amp;A54&amp;"': {megami: '"&amp;B54&amp;"'"&amp;IF(C54&lt;&gt;"",", anotherID: '"&amp;C54&amp;"', replace: '"&amp;D54&amp;"'","")&amp;", name: '"&amp;SUBSTITUTE(E54,"'","\'")&amp;"', nameEn: '"&amp;SUBSTITUTE(H54,"'","\'")&amp;"', ruby: '"&amp;F54&amp;"', baseType: '"&amp;VLOOKUP(J54,マスタ!$A$1:$B$99,2,FALSE)&amp;"'"&amp;IF(K54="○",", extra: true","")&amp;IF(L54&lt;&gt;"",", extraFrom: '"&amp;L54&amp;"'","")&amp;IF(M54&lt;&gt;"",", exchangabaleTo: '"&amp;M54&amp;"'","")&amp;IF(N54="○",", poison: true","")&amp;", types: ['"&amp;VLOOKUP(O54,マスタ!$D$1:$E$99,2,FALSE)&amp;"'"&amp;IF(P54&lt;&gt;"",", '"&amp;VLOOKUP(P54,マスタ!$D$1:$E$99,2,FALSE)&amp;"'","")&amp;"]"&amp;IF(Q54&lt;&gt;"",", range: '"&amp;Q54&amp;"'","")&amp;IF(S54&lt;&gt;"",", damage: '"&amp;S54&amp;"'","")&amp;IF(U54&lt;&gt;"",", capacity: '"&amp;U54&amp;"'","")&amp;IF(V54&lt;&gt;"",", cost: '"&amp;V54&amp;"'","")&amp;", text: '"&amp;SUBSTITUTE(Y54,CHAR(10),"\n")&amp;"', textEn: '"&amp;SUBSTITUTE(SUBSTITUTE(AA54,CHAR(10),"\n"),"'","\'")&amp;"'"&amp;IF(W54="○",", sealable: true","")&amp;IF(X54="○",",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9" ht="72.75">
      <c r="A55" s="2" t="s">
        <v>606</v>
      </c>
      <c r="B55" s="2" t="s">
        <v>48</v>
      </c>
      <c r="C55" s="2" t="s">
        <v>22</v>
      </c>
      <c r="D55" s="2" t="s">
        <v>598</v>
      </c>
      <c r="E55" s="2" t="s">
        <v>607</v>
      </c>
      <c r="F55" s="2" t="s">
        <v>608</v>
      </c>
      <c r="G55" s="2" t="s">
        <v>609</v>
      </c>
      <c r="H55" s="5" t="s">
        <v>610</v>
      </c>
      <c r="J55" s="2" t="s">
        <v>259</v>
      </c>
      <c r="O55" s="2" t="s">
        <v>223</v>
      </c>
      <c r="R55" s="11"/>
      <c r="T55" s="11"/>
      <c r="V55" s="2" t="s">
        <v>352</v>
      </c>
      <c r="Y55" s="12" t="s">
        <v>611</v>
      </c>
      <c r="Z55" s="12" t="s">
        <v>612</v>
      </c>
      <c r="AA55" s="25" t="s">
        <v>613</v>
      </c>
      <c r="AB55" s="11"/>
      <c r="AC55" s="17" t="str">
        <f>", '"&amp;A55&amp;"': {megami: '"&amp;B55&amp;"'"&amp;IF(C55&lt;&gt;"",", anotherID: '"&amp;C55&amp;"', replace: '"&amp;D55&amp;"'","")&amp;", name: '"&amp;SUBSTITUTE(E55,"'","\'")&amp;"', nameEn: '"&amp;SUBSTITUTE(H55,"'","\'")&amp;"', ruby: '"&amp;F55&amp;"', baseType: '"&amp;VLOOKUP(J55,マスタ!$A$1:$B$99,2,FALSE)&amp;"'"&amp;IF(K55="○",", extra: true","")&amp;IF(L55&lt;&gt;"",", extraFrom: '"&amp;L55&amp;"'","")&amp;IF(M55&lt;&gt;"",", exchangabaleTo: '"&amp;M55&amp;"'","")&amp;IF(N55="○",", poison: true","")&amp;", types: ['"&amp;VLOOKUP(O55,マスタ!$D$1:$E$99,2,FALSE)&amp;"'"&amp;IF(P55&lt;&gt;"",", '"&amp;VLOOKUP(P55,マスタ!$D$1:$E$99,2,FALSE)&amp;"'","")&amp;"]"&amp;IF(Q55&lt;&gt;"",", range: '"&amp;Q55&amp;"'","")&amp;IF(S55&lt;&gt;"",", damage: '"&amp;S55&amp;"'","")&amp;IF(U55&lt;&gt;"",", capacity: '"&amp;U55&amp;"'","")&amp;IF(V55&lt;&gt;"",", cost: '"&amp;V55&amp;"'","")&amp;", text: '"&amp;SUBSTITUTE(Y55,CHAR(10),"\n")&amp;"', textEn: '"&amp;SUBSTITUTE(SUBSTITUTE(AA55,CHAR(10),"\n"),"'","\'")&amp;"'"&amp;IF(W55="○",", sealable: true","")&amp;IF(X55="○",",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9" ht="87">
      <c r="A56" s="2" t="s">
        <v>614</v>
      </c>
      <c r="B56" s="2" t="s">
        <v>48</v>
      </c>
      <c r="E56" s="2" t="s">
        <v>615</v>
      </c>
      <c r="F56" s="2" t="s">
        <v>616</v>
      </c>
      <c r="G56" s="6" t="s">
        <v>617</v>
      </c>
      <c r="H56" s="5" t="s">
        <v>618</v>
      </c>
      <c r="J56" s="2" t="s">
        <v>259</v>
      </c>
      <c r="O56" s="2" t="s">
        <v>176</v>
      </c>
      <c r="Q56" s="2" t="s">
        <v>619</v>
      </c>
      <c r="R56" s="11"/>
      <c r="S56" s="2" t="s">
        <v>319</v>
      </c>
      <c r="T56" s="11"/>
      <c r="V56" s="2" t="s">
        <v>352</v>
      </c>
      <c r="Y56" s="12" t="s">
        <v>620</v>
      </c>
      <c r="Z56" s="12" t="s">
        <v>621</v>
      </c>
      <c r="AA56" s="23" t="s">
        <v>622</v>
      </c>
      <c r="AB56" s="11"/>
      <c r="AC56" s="17" t="str">
        <f>", '"&amp;A56&amp;"': {megami: '"&amp;B56&amp;"'"&amp;IF(C56&lt;&gt;"",", anotherID: '"&amp;C56&amp;"', replace: '"&amp;D56&amp;"'","")&amp;", name: '"&amp;SUBSTITUTE(E56,"'","\'")&amp;"', nameEn: '"&amp;SUBSTITUTE(H56,"'","\'")&amp;"', ruby: '"&amp;F56&amp;"', baseType: '"&amp;VLOOKUP(J56,マスタ!$A$1:$B$99,2,FALSE)&amp;"'"&amp;IF(K56="○",", extra: true","")&amp;IF(L56&lt;&gt;"",", extraFrom: '"&amp;L56&amp;"'","")&amp;IF(M56&lt;&gt;"",", exchangabaleTo: '"&amp;M56&amp;"'","")&amp;IF(N56="○",", poison: true","")&amp;", types: ['"&amp;VLOOKUP(O56,マスタ!$D$1:$E$99,2,FALSE)&amp;"'"&amp;IF(P56&lt;&gt;"",", '"&amp;VLOOKUP(P56,マスタ!$D$1:$E$99,2,FALSE)&amp;"'","")&amp;"]"&amp;IF(Q56&lt;&gt;"",", range: '"&amp;Q56&amp;"'","")&amp;IF(S56&lt;&gt;"",", damage: '"&amp;S56&amp;"'","")&amp;IF(U56&lt;&gt;"",", capacity: '"&amp;U56&amp;"'","")&amp;IF(V56&lt;&gt;"",", cost: '"&amp;V56&amp;"'","")&amp;", text: '"&amp;SUBSTITUTE(Y56,CHAR(10),"\n")&amp;"', textEn: '"&amp;SUBSTITUTE(SUBSTITUTE(AA56,CHAR(10),"\n"),"'","\'")&amp;"'"&amp;IF(W56="○",", sealable: true","")&amp;IF(X56="○",",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9" ht="13.5">
      <c r="A57" s="2" t="s">
        <v>623</v>
      </c>
      <c r="B57" s="2" t="s">
        <v>48</v>
      </c>
      <c r="E57" s="2" t="s">
        <v>624</v>
      </c>
      <c r="F57" s="2" t="s">
        <v>625</v>
      </c>
      <c r="G57" s="6" t="s">
        <v>626</v>
      </c>
      <c r="H57" s="5" t="s">
        <v>627</v>
      </c>
      <c r="J57" s="2" t="s">
        <v>259</v>
      </c>
      <c r="O57" s="2" t="s">
        <v>223</v>
      </c>
      <c r="R57" s="11"/>
      <c r="T57" s="11"/>
      <c r="V57" s="2" t="s">
        <v>183</v>
      </c>
      <c r="Y57" s="2" t="s">
        <v>628</v>
      </c>
      <c r="Z57" s="2" t="s">
        <v>629</v>
      </c>
      <c r="AA57" s="5" t="s">
        <v>630</v>
      </c>
      <c r="AB57" s="11"/>
      <c r="AC57" s="17" t="str">
        <f>", '"&amp;A57&amp;"': {megami: '"&amp;B57&amp;"'"&amp;IF(C57&lt;&gt;"",", anotherID: '"&amp;C57&amp;"', replace: '"&amp;D57&amp;"'","")&amp;", name: '"&amp;SUBSTITUTE(E57,"'","\'")&amp;"', nameEn: '"&amp;SUBSTITUTE(H57,"'","\'")&amp;"', ruby: '"&amp;F57&amp;"', baseType: '"&amp;VLOOKUP(J57,マスタ!$A$1:$B$99,2,FALSE)&amp;"'"&amp;IF(K57="○",", extra: true","")&amp;IF(L57&lt;&gt;"",", extraFrom: '"&amp;L57&amp;"'","")&amp;IF(M57&lt;&gt;"",", exchangabaleTo: '"&amp;M57&amp;"'","")&amp;IF(N57="○",", poison: true","")&amp;", types: ['"&amp;VLOOKUP(O57,マスタ!$D$1:$E$99,2,FALSE)&amp;"'"&amp;IF(P57&lt;&gt;"",", '"&amp;VLOOKUP(P57,マスタ!$D$1:$E$99,2,FALSE)&amp;"'","")&amp;"]"&amp;IF(Q57&lt;&gt;"",", range: '"&amp;Q57&amp;"'","")&amp;IF(S57&lt;&gt;"",", damage: '"&amp;S57&amp;"'","")&amp;IF(U57&lt;&gt;"",", capacity: '"&amp;U57&amp;"'","")&amp;IF(V57&lt;&gt;"",", cost: '"&amp;V57&amp;"'","")&amp;", text: '"&amp;SUBSTITUTE(Y57,CHAR(10),"\n")&amp;"', textEn: '"&amp;SUBSTITUTE(SUBSTITUTE(AA57,CHAR(10),"\n"),"'","\'")&amp;"'"&amp;IF(W57="○",", sealable: true","")&amp;IF(X57="○",",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9" ht="13.5">
      <c r="A58" s="2" t="s">
        <v>631</v>
      </c>
      <c r="B58" s="2" t="s">
        <v>60</v>
      </c>
      <c r="E58" s="2" t="s">
        <v>632</v>
      </c>
      <c r="F58" s="2" t="s">
        <v>633</v>
      </c>
      <c r="G58" s="6" t="s">
        <v>634</v>
      </c>
      <c r="H58" s="5" t="s">
        <v>635</v>
      </c>
      <c r="J58" s="2" t="s">
        <v>175</v>
      </c>
      <c r="O58" s="2" t="s">
        <v>176</v>
      </c>
      <c r="Q58" s="2" t="s">
        <v>177</v>
      </c>
      <c r="R58" s="11"/>
      <c r="S58" s="2" t="s">
        <v>194</v>
      </c>
      <c r="T58" s="11"/>
      <c r="Y58" s="29" t="s">
        <v>636</v>
      </c>
      <c r="Z58" s="35" t="s">
        <v>637</v>
      </c>
      <c r="AA58" s="36" t="s">
        <v>638</v>
      </c>
      <c r="AB58" s="11"/>
      <c r="AC58" s="17" t="str">
        <f>", '"&amp;A58&amp;"': {megami: '"&amp;B58&amp;"'"&amp;IF(C58&lt;&gt;"",", anotherID: '"&amp;C58&amp;"', replace: '"&amp;D58&amp;"'","")&amp;", name: '"&amp;SUBSTITUTE(E58,"'","\'")&amp;"', nameEn: '"&amp;SUBSTITUTE(H58,"'","\'")&amp;"', ruby: '"&amp;F58&amp;"', baseType: '"&amp;VLOOKUP(J58,マスタ!$A$1:$B$99,2,FALSE)&amp;"'"&amp;IF(K58="○",", extra: true","")&amp;IF(L58&lt;&gt;"",", extraFrom: '"&amp;L58&amp;"'","")&amp;IF(M58&lt;&gt;"",", exchangabaleTo: '"&amp;M58&amp;"'","")&amp;IF(N58="○",", poison: true","")&amp;", types: ['"&amp;VLOOKUP(O58,マスタ!$D$1:$E$99,2,FALSE)&amp;"'"&amp;IF(P58&lt;&gt;"",", '"&amp;VLOOKUP(P58,マスタ!$D$1:$E$99,2,FALSE)&amp;"'","")&amp;"]"&amp;IF(Q58&lt;&gt;"",", range: '"&amp;Q58&amp;"'","")&amp;IF(S58&lt;&gt;"",", damage: '"&amp;S58&amp;"'","")&amp;IF(U58&lt;&gt;"",", capacity: '"&amp;U58&amp;"'","")&amp;IF(V58&lt;&gt;"",", cost: '"&amp;V58&amp;"'","")&amp;", text: '"&amp;SUBSTITUTE(Y58,CHAR(10),"\n")&amp;"', textEn: '"&amp;SUBSTITUTE(SUBSTITUTE(AA58,CHAR(10),"\n"),"'","\'")&amp;"'"&amp;IF(W58="○",", sealable: true","")&amp;IF(X58="○",", removable: true","")&amp;"}"</f>
        <v>, '05-oboro-o-n-1': {megami: 'oboro', name: '鋼糸', nameEn: 'Steel Strings', ruby: 'こうし', baseType: 'normal', types: ['attack'], range: '3-4', damage: '2/2', text: '設置', textEn: 'Trap'}</v>
      </c>
    </row>
    <row r="59" spans="1:29" ht="60.75">
      <c r="A59" s="2" t="s">
        <v>639</v>
      </c>
      <c r="B59" s="2" t="s">
        <v>60</v>
      </c>
      <c r="E59" s="2" t="s">
        <v>640</v>
      </c>
      <c r="F59" s="2" t="s">
        <v>641</v>
      </c>
      <c r="G59" s="6" t="s">
        <v>640</v>
      </c>
      <c r="H59" s="5" t="s">
        <v>642</v>
      </c>
      <c r="J59" s="2" t="s">
        <v>175</v>
      </c>
      <c r="O59" s="2" t="s">
        <v>176</v>
      </c>
      <c r="Q59" s="2" t="s">
        <v>183</v>
      </c>
      <c r="R59" s="11"/>
      <c r="S59" s="2" t="s">
        <v>184</v>
      </c>
      <c r="T59" s="11"/>
      <c r="Y59" s="30" t="s">
        <v>643</v>
      </c>
      <c r="Z59" s="37" t="s">
        <v>644</v>
      </c>
      <c r="AA59" s="38" t="s">
        <v>645</v>
      </c>
      <c r="AB59" s="11"/>
      <c r="AC59" s="17" t="str">
        <f>", '"&amp;A59&amp;"': {megami: '"&amp;B59&amp;"'"&amp;IF(C59&lt;&gt;"",", anotherID: '"&amp;C59&amp;"', replace: '"&amp;D59&amp;"'","")&amp;", name: '"&amp;SUBSTITUTE(E59,"'","\'")&amp;"', nameEn: '"&amp;SUBSTITUTE(H59,"'","\'")&amp;"', ruby: '"&amp;F59&amp;"', baseType: '"&amp;VLOOKUP(J59,マスタ!$A$1:$B$99,2,FALSE)&amp;"'"&amp;IF(K59="○",", extra: true","")&amp;IF(L59&lt;&gt;"",", extraFrom: '"&amp;L59&amp;"'","")&amp;IF(M59&lt;&gt;"",", exchangabaleTo: '"&amp;M59&amp;"'","")&amp;IF(N59="○",", poison: true","")&amp;", types: ['"&amp;VLOOKUP(O59,マスタ!$D$1:$E$99,2,FALSE)&amp;"'"&amp;IF(P59&lt;&gt;"",", '"&amp;VLOOKUP(P59,マスタ!$D$1:$E$99,2,FALSE)&amp;"'","")&amp;"]"&amp;IF(Q59&lt;&gt;"",", range: '"&amp;Q59&amp;"'","")&amp;IF(S59&lt;&gt;"",", damage: '"&amp;S59&amp;"'","")&amp;IF(U59&lt;&gt;"",", capacity: '"&amp;U59&amp;"'","")&amp;IF(V59&lt;&gt;"",", cost: '"&amp;V59&amp;"'","")&amp;", text: '"&amp;SUBSTITUTE(Y59,CHAR(10),"\n")&amp;"', textEn: '"&amp;SUBSTITUTE(SUBSTITUTE(AA59,CHAR(10),"\n"),"'","\'")&amp;"'"&amp;IF(W59="○",", sealable: true","")&amp;IF(X59="○",",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9" ht="13.5">
      <c r="A60" s="2" t="s">
        <v>646</v>
      </c>
      <c r="B60" s="2" t="s">
        <v>60</v>
      </c>
      <c r="E60" s="2" t="s">
        <v>647</v>
      </c>
      <c r="F60" s="2" t="s">
        <v>648</v>
      </c>
      <c r="G60" s="6" t="s">
        <v>649</v>
      </c>
      <c r="H60" s="5" t="s">
        <v>650</v>
      </c>
      <c r="J60" s="2" t="s">
        <v>175</v>
      </c>
      <c r="O60" s="2" t="s">
        <v>176</v>
      </c>
      <c r="P60" s="2" t="s">
        <v>212</v>
      </c>
      <c r="Q60" s="2" t="s">
        <v>213</v>
      </c>
      <c r="R60" s="11"/>
      <c r="S60" s="2" t="s">
        <v>440</v>
      </c>
      <c r="T60" s="11"/>
      <c r="Y60" s="12" t="s">
        <v>651</v>
      </c>
      <c r="Z60" s="12" t="s">
        <v>652</v>
      </c>
      <c r="AA60" s="31" t="s">
        <v>653</v>
      </c>
      <c r="AB60" s="11"/>
      <c r="AC60" s="17" t="str">
        <f>", '"&amp;A60&amp;"': {megami: '"&amp;B60&amp;"'"&amp;IF(C60&lt;&gt;"",", anotherID: '"&amp;C60&amp;"', replace: '"&amp;D60&amp;"'","")&amp;", name: '"&amp;SUBSTITUTE(E60,"'","\'")&amp;"', nameEn: '"&amp;SUBSTITUTE(H60,"'","\'")&amp;"', ruby: '"&amp;F60&amp;"', baseType: '"&amp;VLOOKUP(J60,マスタ!$A$1:$B$99,2,FALSE)&amp;"'"&amp;IF(K60="○",", extra: true","")&amp;IF(L60&lt;&gt;"",", extraFrom: '"&amp;L60&amp;"'","")&amp;IF(M60&lt;&gt;"",", exchangabaleTo: '"&amp;M60&amp;"'","")&amp;IF(N60="○",", poison: true","")&amp;", types: ['"&amp;VLOOKUP(O60,マスタ!$D$1:$E$99,2,FALSE)&amp;"'"&amp;IF(P60&lt;&gt;"",", '"&amp;VLOOKUP(P60,マスタ!$D$1:$E$99,2,FALSE)&amp;"'","")&amp;"]"&amp;IF(Q60&lt;&gt;"",", range: '"&amp;Q60&amp;"'","")&amp;IF(S60&lt;&gt;"",", damage: '"&amp;S60&amp;"'","")&amp;IF(U60&lt;&gt;"",", capacity: '"&amp;U60&amp;"'","")&amp;IF(V60&lt;&gt;"",", cost: '"&amp;V60&amp;"'","")&amp;", text: '"&amp;SUBSTITUTE(Y60,CHAR(10),"\n")&amp;"', textEn: '"&amp;SUBSTITUTE(SUBSTITUTE(AA60,CHAR(10),"\n"),"'","\'")&amp;"'"&amp;IF(W60="○",", sealable: true","")&amp;IF(X60="○",",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9" ht="72.75">
      <c r="A61" s="2" t="s">
        <v>654</v>
      </c>
      <c r="B61" s="2" t="s">
        <v>60</v>
      </c>
      <c r="E61" s="2" t="s">
        <v>655</v>
      </c>
      <c r="F61" s="2" t="s">
        <v>656</v>
      </c>
      <c r="G61" s="6" t="s">
        <v>657</v>
      </c>
      <c r="H61" s="5" t="s">
        <v>658</v>
      </c>
      <c r="J61" s="2" t="s">
        <v>175</v>
      </c>
      <c r="O61" s="2" t="s">
        <v>223</v>
      </c>
      <c r="R61" s="11"/>
      <c r="T61" s="11"/>
      <c r="Y61" s="12" t="s">
        <v>659</v>
      </c>
      <c r="Z61" s="12" t="s">
        <v>660</v>
      </c>
      <c r="AA61" s="38" t="s">
        <v>661</v>
      </c>
      <c r="AB61" s="11"/>
      <c r="AC61" s="17" t="str">
        <f>", '"&amp;A61&amp;"': {megami: '"&amp;B61&amp;"'"&amp;IF(C61&lt;&gt;"",", anotherID: '"&amp;C61&amp;"', replace: '"&amp;D61&amp;"'","")&amp;", name: '"&amp;SUBSTITUTE(E61,"'","\'")&amp;"', nameEn: '"&amp;SUBSTITUTE(H61,"'","\'")&amp;"', ruby: '"&amp;F61&amp;"', baseType: '"&amp;VLOOKUP(J61,マスタ!$A$1:$B$99,2,FALSE)&amp;"'"&amp;IF(K61="○",", extra: true","")&amp;IF(L61&lt;&gt;"",", extraFrom: '"&amp;L61&amp;"'","")&amp;IF(M61&lt;&gt;"",", exchangabaleTo: '"&amp;M61&amp;"'","")&amp;IF(N61="○",", poison: true","")&amp;", types: ['"&amp;VLOOKUP(O61,マスタ!$D$1:$E$99,2,FALSE)&amp;"'"&amp;IF(P61&lt;&gt;"",", '"&amp;VLOOKUP(P61,マスタ!$D$1:$E$99,2,FALSE)&amp;"'","")&amp;"]"&amp;IF(Q61&lt;&gt;"",", range: '"&amp;Q61&amp;"'","")&amp;IF(S61&lt;&gt;"",", damage: '"&amp;S61&amp;"'","")&amp;IF(U61&lt;&gt;"",", capacity: '"&amp;U61&amp;"'","")&amp;IF(V61&lt;&gt;"",", cost: '"&amp;V61&amp;"'","")&amp;", text: '"&amp;SUBSTITUTE(Y61,CHAR(10),"\n")&amp;"', textEn: '"&amp;SUBSTITUTE(SUBSTITUTE(AA61,CHAR(10),"\n"),"'","\'")&amp;"'"&amp;IF(W61="○",", sealable: true","")&amp;IF(X61="○",",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9" ht="60.75">
      <c r="A62" s="2" t="s">
        <v>662</v>
      </c>
      <c r="B62" s="2" t="s">
        <v>60</v>
      </c>
      <c r="E62" s="2" t="s">
        <v>663</v>
      </c>
      <c r="F62" s="2" t="s">
        <v>664</v>
      </c>
      <c r="G62" s="6" t="s">
        <v>665</v>
      </c>
      <c r="H62" s="5" t="s">
        <v>666</v>
      </c>
      <c r="J62" s="2" t="s">
        <v>175</v>
      </c>
      <c r="O62" s="2" t="s">
        <v>223</v>
      </c>
      <c r="P62" s="2" t="s">
        <v>241</v>
      </c>
      <c r="R62" s="11"/>
      <c r="T62" s="11"/>
      <c r="Y62" s="12" t="s">
        <v>667</v>
      </c>
      <c r="Z62" s="22" t="s">
        <v>668</v>
      </c>
      <c r="AA62" s="38" t="s">
        <v>669</v>
      </c>
      <c r="AB62" s="11"/>
      <c r="AC62" s="17" t="str">
        <f>", '"&amp;A62&amp;"': {megami: '"&amp;B62&amp;"'"&amp;IF(C62&lt;&gt;"",", anotherID: '"&amp;C62&amp;"', replace: '"&amp;D62&amp;"'","")&amp;", name: '"&amp;SUBSTITUTE(E62,"'","\'")&amp;"', nameEn: '"&amp;SUBSTITUTE(H62,"'","\'")&amp;"', ruby: '"&amp;F62&amp;"', baseType: '"&amp;VLOOKUP(J62,マスタ!$A$1:$B$99,2,FALSE)&amp;"'"&amp;IF(K62="○",", extra: true","")&amp;IF(L62&lt;&gt;"",", extraFrom: '"&amp;L62&amp;"'","")&amp;IF(M62&lt;&gt;"",", exchangabaleTo: '"&amp;M62&amp;"'","")&amp;IF(N62="○",", poison: true","")&amp;", types: ['"&amp;VLOOKUP(O62,マスタ!$D$1:$E$99,2,FALSE)&amp;"'"&amp;IF(P62&lt;&gt;"",", '"&amp;VLOOKUP(P62,マスタ!$D$1:$E$99,2,FALSE)&amp;"'","")&amp;"]"&amp;IF(Q62&lt;&gt;"",", range: '"&amp;Q62&amp;"'","")&amp;IF(S62&lt;&gt;"",", damage: '"&amp;S62&amp;"'","")&amp;IF(U62&lt;&gt;"",", capacity: '"&amp;U62&amp;"'","")&amp;IF(V62&lt;&gt;"",", cost: '"&amp;V62&amp;"'","")&amp;", text: '"&amp;SUBSTITUTE(Y62,CHAR(10),"\n")&amp;"', textEn: '"&amp;SUBSTITUTE(SUBSTITUTE(AA62,CHAR(10),"\n"),"'","\'")&amp;"'"&amp;IF(W62="○",", sealable: true","")&amp;IF(X62="○",",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9" ht="40.5">
      <c r="A63" s="2" t="s">
        <v>670</v>
      </c>
      <c r="B63" s="2" t="s">
        <v>60</v>
      </c>
      <c r="E63" s="2" t="s">
        <v>671</v>
      </c>
      <c r="F63" s="2" t="s">
        <v>672</v>
      </c>
      <c r="G63" s="6" t="s">
        <v>673</v>
      </c>
      <c r="H63" s="5" t="s">
        <v>674</v>
      </c>
      <c r="J63" s="2" t="s">
        <v>175</v>
      </c>
      <c r="O63" s="2" t="s">
        <v>223</v>
      </c>
      <c r="P63" s="2" t="s">
        <v>212</v>
      </c>
      <c r="R63" s="11"/>
      <c r="T63" s="11"/>
      <c r="Y63" s="12" t="s">
        <v>675</v>
      </c>
      <c r="Z63" s="24" t="s">
        <v>676</v>
      </c>
      <c r="AA63" s="5" t="s">
        <v>677</v>
      </c>
      <c r="AB63" s="11"/>
      <c r="AC63" s="17" t="str">
        <f>", '"&amp;A63&amp;"': {megami: '"&amp;B63&amp;"'"&amp;IF(C63&lt;&gt;"",", anotherID: '"&amp;C63&amp;"', replace: '"&amp;D63&amp;"'","")&amp;", name: '"&amp;SUBSTITUTE(E63,"'","\'")&amp;"', nameEn: '"&amp;SUBSTITUTE(H63,"'","\'")&amp;"', ruby: '"&amp;F63&amp;"', baseType: '"&amp;VLOOKUP(J63,マスタ!$A$1:$B$99,2,FALSE)&amp;"'"&amp;IF(K63="○",", extra: true","")&amp;IF(L63&lt;&gt;"",", extraFrom: '"&amp;L63&amp;"'","")&amp;IF(M63&lt;&gt;"",", exchangabaleTo: '"&amp;M63&amp;"'","")&amp;IF(N63="○",", poison: true","")&amp;", types: ['"&amp;VLOOKUP(O63,マスタ!$D$1:$E$99,2,FALSE)&amp;"'"&amp;IF(P63&lt;&gt;"",", '"&amp;VLOOKUP(P63,マスタ!$D$1:$E$99,2,FALSE)&amp;"'","")&amp;"]"&amp;IF(Q63&lt;&gt;"",", range: '"&amp;Q63&amp;"'","")&amp;IF(S63&lt;&gt;"",", damage: '"&amp;S63&amp;"'","")&amp;IF(U63&lt;&gt;"",", capacity: '"&amp;U63&amp;"'","")&amp;IF(V63&lt;&gt;"",", cost: '"&amp;V63&amp;"'","")&amp;", text: '"&amp;SUBSTITUTE(Y63,CHAR(10),"\n")&amp;"', textEn: '"&amp;SUBSTITUTE(SUBSTITUTE(AA63,CHAR(10),"\n"),"'","\'")&amp;"'"&amp;IF(W63="○",", sealable: true","")&amp;IF(X63="○",",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9" ht="48.75">
      <c r="A64" s="2" t="s">
        <v>678</v>
      </c>
      <c r="B64" s="2" t="s">
        <v>60</v>
      </c>
      <c r="E64" s="2" t="s">
        <v>679</v>
      </c>
      <c r="F64" s="2" t="s">
        <v>680</v>
      </c>
      <c r="G64" s="6" t="s">
        <v>681</v>
      </c>
      <c r="H64" s="5" t="s">
        <v>682</v>
      </c>
      <c r="J64" s="2" t="s">
        <v>175</v>
      </c>
      <c r="O64" s="2" t="s">
        <v>232</v>
      </c>
      <c r="R64" s="11"/>
      <c r="T64" s="11"/>
      <c r="U64" s="2" t="s">
        <v>251</v>
      </c>
      <c r="Y64" s="12" t="s">
        <v>683</v>
      </c>
      <c r="Z64" s="24" t="s">
        <v>684</v>
      </c>
      <c r="AA64" s="25" t="s">
        <v>685</v>
      </c>
      <c r="AB64" s="11"/>
      <c r="AC64" s="17" t="str">
        <f>", '"&amp;A64&amp;"': {megami: '"&amp;B64&amp;"'"&amp;IF(C64&lt;&gt;"",", anotherID: '"&amp;C64&amp;"', replace: '"&amp;D64&amp;"'","")&amp;", name: '"&amp;SUBSTITUTE(E64,"'","\'")&amp;"', nameEn: '"&amp;SUBSTITUTE(H64,"'","\'")&amp;"', ruby: '"&amp;F64&amp;"', baseType: '"&amp;VLOOKUP(J64,マスタ!$A$1:$B$99,2,FALSE)&amp;"'"&amp;IF(K64="○",", extra: true","")&amp;IF(L64&lt;&gt;"",", extraFrom: '"&amp;L64&amp;"'","")&amp;IF(M64&lt;&gt;"",", exchangabaleTo: '"&amp;M64&amp;"'","")&amp;IF(N64="○",", poison: true","")&amp;", types: ['"&amp;VLOOKUP(O64,マスタ!$D$1:$E$99,2,FALSE)&amp;"'"&amp;IF(P64&lt;&gt;"",", '"&amp;VLOOKUP(P64,マスタ!$D$1:$E$99,2,FALSE)&amp;"'","")&amp;"]"&amp;IF(Q64&lt;&gt;"",", range: '"&amp;Q64&amp;"'","")&amp;IF(S64&lt;&gt;"",", damage: '"&amp;S64&amp;"'","")&amp;IF(U64&lt;&gt;"",", capacity: '"&amp;U64&amp;"'","")&amp;IF(V64&lt;&gt;"",", cost: '"&amp;V64&amp;"'","")&amp;", text: '"&amp;SUBSTITUTE(Y64,CHAR(10),"\n")&amp;"', textEn: '"&amp;SUBSTITUTE(SUBSTITUTE(AA64,CHAR(10),"\n"),"'","\'")&amp;"'"&amp;IF(W64="○",", sealable: true","")&amp;IF(X64="○",",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9" ht="13.5">
      <c r="A65" s="2" t="s">
        <v>686</v>
      </c>
      <c r="B65" s="2" t="s">
        <v>60</v>
      </c>
      <c r="E65" s="2" t="s">
        <v>687</v>
      </c>
      <c r="F65" s="2" t="s">
        <v>688</v>
      </c>
      <c r="G65" s="6" t="s">
        <v>687</v>
      </c>
      <c r="H65" s="5" t="s">
        <v>689</v>
      </c>
      <c r="J65" s="2" t="s">
        <v>259</v>
      </c>
      <c r="O65" s="2" t="s">
        <v>176</v>
      </c>
      <c r="P65" s="2" t="s">
        <v>212</v>
      </c>
      <c r="Q65" s="2" t="s">
        <v>177</v>
      </c>
      <c r="R65" s="11"/>
      <c r="S65" s="2" t="s">
        <v>194</v>
      </c>
      <c r="T65" s="11"/>
      <c r="V65" s="2" t="s">
        <v>251</v>
      </c>
      <c r="Y65" s="2" t="s">
        <v>690</v>
      </c>
      <c r="Z65" s="6" t="s">
        <v>691</v>
      </c>
      <c r="AA65" s="31" t="s">
        <v>692</v>
      </c>
      <c r="AB65" s="11"/>
      <c r="AC65" s="17" t="str">
        <f>", '"&amp;A65&amp;"': {megami: '"&amp;B65&amp;"'"&amp;IF(C65&lt;&gt;"",", anotherID: '"&amp;C65&amp;"', replace: '"&amp;D65&amp;"'","")&amp;", name: '"&amp;SUBSTITUTE(E65,"'","\'")&amp;"', nameEn: '"&amp;SUBSTITUTE(H65,"'","\'")&amp;"', ruby: '"&amp;F65&amp;"', baseType: '"&amp;VLOOKUP(J65,マスタ!$A$1:$B$99,2,FALSE)&amp;"'"&amp;IF(K65="○",", extra: true","")&amp;IF(L65&lt;&gt;"",", extraFrom: '"&amp;L65&amp;"'","")&amp;IF(M65&lt;&gt;"",", exchangabaleTo: '"&amp;M65&amp;"'","")&amp;IF(N65="○",", poison: true","")&amp;", types: ['"&amp;VLOOKUP(O65,マスタ!$D$1:$E$99,2,FALSE)&amp;"'"&amp;IF(P65&lt;&gt;"",", '"&amp;VLOOKUP(P65,マスタ!$D$1:$E$99,2,FALSE)&amp;"'","")&amp;"]"&amp;IF(Q65&lt;&gt;"",", range: '"&amp;Q65&amp;"'","")&amp;IF(S65&lt;&gt;"",", damage: '"&amp;S65&amp;"'","")&amp;IF(U65&lt;&gt;"",", capacity: '"&amp;U65&amp;"'","")&amp;IF(V65&lt;&gt;"",", cost: '"&amp;V65&amp;"'","")&amp;", text: '"&amp;SUBSTITUTE(Y65,CHAR(10),"\n")&amp;"', textEn: '"&amp;SUBSTITUTE(SUBSTITUTE(AA65,CHAR(10),"\n"),"'","\'")&amp;"'"&amp;IF(W65="○",", sealable: true","")&amp;IF(X65="○",",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9" ht="25.5" customHeight="1">
      <c r="A66" s="2" t="s">
        <v>693</v>
      </c>
      <c r="B66" s="2" t="s">
        <v>60</v>
      </c>
      <c r="E66" s="2" t="s">
        <v>694</v>
      </c>
      <c r="F66" s="2" t="s">
        <v>695</v>
      </c>
      <c r="G66" s="6" t="s">
        <v>696</v>
      </c>
      <c r="H66" s="5" t="s">
        <v>697</v>
      </c>
      <c r="J66" s="2" t="s">
        <v>259</v>
      </c>
      <c r="O66" s="2" t="s">
        <v>223</v>
      </c>
      <c r="P66" s="2" t="s">
        <v>241</v>
      </c>
      <c r="R66" s="11"/>
      <c r="T66" s="11"/>
      <c r="V66" s="2" t="s">
        <v>193</v>
      </c>
      <c r="Y66" s="12" t="s">
        <v>698</v>
      </c>
      <c r="Z66" s="6" t="s">
        <v>699</v>
      </c>
      <c r="AA66" s="5" t="s">
        <v>700</v>
      </c>
      <c r="AB66" s="11"/>
      <c r="AC66" s="17" t="str">
        <f>", '"&amp;A66&amp;"': {megami: '"&amp;B66&amp;"'"&amp;IF(C66&lt;&gt;"",", anotherID: '"&amp;C66&amp;"', replace: '"&amp;D66&amp;"'","")&amp;", name: '"&amp;SUBSTITUTE(E66,"'","\'")&amp;"', nameEn: '"&amp;SUBSTITUTE(H66,"'","\'")&amp;"', ruby: '"&amp;F66&amp;"', baseType: '"&amp;VLOOKUP(J66,マスタ!$A$1:$B$99,2,FALSE)&amp;"'"&amp;IF(K66="○",", extra: true","")&amp;IF(L66&lt;&gt;"",", extraFrom: '"&amp;L66&amp;"'","")&amp;IF(M66&lt;&gt;"",", exchangabaleTo: '"&amp;M66&amp;"'","")&amp;IF(N66="○",", poison: true","")&amp;", types: ['"&amp;VLOOKUP(O66,マスタ!$D$1:$E$99,2,FALSE)&amp;"'"&amp;IF(P66&lt;&gt;"",", '"&amp;VLOOKUP(P66,マスタ!$D$1:$E$99,2,FALSE)&amp;"'","")&amp;"]"&amp;IF(Q66&lt;&gt;"",", range: '"&amp;Q66&amp;"'","")&amp;IF(S66&lt;&gt;"",", damage: '"&amp;S66&amp;"'","")&amp;IF(U66&lt;&gt;"",", capacity: '"&amp;U66&amp;"'","")&amp;IF(V66&lt;&gt;"",", cost: '"&amp;V66&amp;"'","")&amp;", text: '"&amp;SUBSTITUTE(Y66,CHAR(10),"\n")&amp;"', textEn: '"&amp;SUBSTITUTE(SUBSTITUTE(AA66,CHAR(10),"\n"),"'","\'")&amp;"'"&amp;IF(W66="○",", sealable: true","")&amp;IF(X66="○",",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9" ht="13.5">
      <c r="A67" s="2" t="s">
        <v>701</v>
      </c>
      <c r="B67" s="2" t="s">
        <v>60</v>
      </c>
      <c r="E67" s="2" t="s">
        <v>702</v>
      </c>
      <c r="F67" s="2" t="s">
        <v>703</v>
      </c>
      <c r="G67" s="6" t="s">
        <v>704</v>
      </c>
      <c r="H67" s="5" t="s">
        <v>705</v>
      </c>
      <c r="J67" s="2" t="s">
        <v>259</v>
      </c>
      <c r="O67" s="2" t="s">
        <v>223</v>
      </c>
      <c r="R67" s="11"/>
      <c r="T67" s="11"/>
      <c r="V67" s="2" t="s">
        <v>251</v>
      </c>
      <c r="Y67" s="12" t="s">
        <v>706</v>
      </c>
      <c r="Z67" s="6" t="s">
        <v>707</v>
      </c>
      <c r="AA67" s="5" t="s">
        <v>708</v>
      </c>
      <c r="AB67" s="11"/>
      <c r="AC67" s="17" t="str">
        <f>", '"&amp;A67&amp;"': {megami: '"&amp;B67&amp;"'"&amp;IF(C67&lt;&gt;"",", anotherID: '"&amp;C67&amp;"', replace: '"&amp;D67&amp;"'","")&amp;", name: '"&amp;SUBSTITUTE(E67,"'","\'")&amp;"', nameEn: '"&amp;SUBSTITUTE(H67,"'","\'")&amp;"', ruby: '"&amp;F67&amp;"', baseType: '"&amp;VLOOKUP(J67,マスタ!$A$1:$B$99,2,FALSE)&amp;"'"&amp;IF(K67="○",", extra: true","")&amp;IF(L67&lt;&gt;"",", extraFrom: '"&amp;L67&amp;"'","")&amp;IF(M67&lt;&gt;"",", exchangabaleTo: '"&amp;M67&amp;"'","")&amp;IF(N67="○",", poison: true","")&amp;", types: ['"&amp;VLOOKUP(O67,マスタ!$D$1:$E$99,2,FALSE)&amp;"'"&amp;IF(P67&lt;&gt;"",", '"&amp;VLOOKUP(P67,マスタ!$D$1:$E$99,2,FALSE)&amp;"'","")&amp;"]"&amp;IF(Q67&lt;&gt;"",", range: '"&amp;Q67&amp;"'","")&amp;IF(S67&lt;&gt;"",", damage: '"&amp;S67&amp;"'","")&amp;IF(U67&lt;&gt;"",", capacity: '"&amp;U67&amp;"'","")&amp;IF(V67&lt;&gt;"",", cost: '"&amp;V67&amp;"'","")&amp;", text: '"&amp;SUBSTITUTE(Y67,CHAR(10),"\n")&amp;"', textEn: '"&amp;SUBSTITUTE(SUBSTITUTE(AA67,CHAR(10),"\n"),"'","\'")&amp;"'"&amp;IF(W67="○",", sealable: true","")&amp;IF(X67="○",",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9" ht="40.5">
      <c r="A68" s="2" t="s">
        <v>709</v>
      </c>
      <c r="B68" s="2" t="s">
        <v>60</v>
      </c>
      <c r="E68" s="2" t="s">
        <v>710</v>
      </c>
      <c r="F68" s="2" t="s">
        <v>711</v>
      </c>
      <c r="G68" s="6" t="s">
        <v>710</v>
      </c>
      <c r="H68" s="5" t="s">
        <v>712</v>
      </c>
      <c r="J68" s="2" t="s">
        <v>259</v>
      </c>
      <c r="O68" s="2" t="s">
        <v>223</v>
      </c>
      <c r="R68" s="11"/>
      <c r="T68" s="11"/>
      <c r="V68" s="2" t="s">
        <v>486</v>
      </c>
      <c r="Y68" s="12" t="s">
        <v>713</v>
      </c>
      <c r="Z68" s="24" t="s">
        <v>714</v>
      </c>
      <c r="AA68" s="23" t="s">
        <v>715</v>
      </c>
      <c r="AB68" s="11"/>
      <c r="AC68" s="17" t="str">
        <f>", '"&amp;A68&amp;"': {megami: '"&amp;B68&amp;"'"&amp;IF(C68&lt;&gt;"",", anotherID: '"&amp;C68&amp;"', replace: '"&amp;D68&amp;"'","")&amp;", name: '"&amp;SUBSTITUTE(E68,"'","\'")&amp;"', nameEn: '"&amp;SUBSTITUTE(H68,"'","\'")&amp;"', ruby: '"&amp;F68&amp;"', baseType: '"&amp;VLOOKUP(J68,マスタ!$A$1:$B$99,2,FALSE)&amp;"'"&amp;IF(K68="○",", extra: true","")&amp;IF(L68&lt;&gt;"",", extraFrom: '"&amp;L68&amp;"'","")&amp;IF(M68&lt;&gt;"",", exchangabaleTo: '"&amp;M68&amp;"'","")&amp;IF(N68="○",", poison: true","")&amp;", types: ['"&amp;VLOOKUP(O68,マスタ!$D$1:$E$99,2,FALSE)&amp;"'"&amp;IF(P68&lt;&gt;"",", '"&amp;VLOOKUP(P68,マスタ!$D$1:$E$99,2,FALSE)&amp;"'","")&amp;"]"&amp;IF(Q68&lt;&gt;"",", range: '"&amp;Q68&amp;"'","")&amp;IF(S68&lt;&gt;"",", damage: '"&amp;S68&amp;"'","")&amp;IF(U68&lt;&gt;"",", capacity: '"&amp;U68&amp;"'","")&amp;IF(V68&lt;&gt;"",", cost: '"&amp;V68&amp;"'","")&amp;", text: '"&amp;SUBSTITUTE(Y68,CHAR(10),"\n")&amp;"', textEn: '"&amp;SUBSTITUTE(SUBSTITUTE(AA68,CHAR(10),"\n"),"'","\'")&amp;"'"&amp;IF(W68="○",", sealable: true","")&amp;IF(X68="○",",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9" ht="13.5">
      <c r="A69" s="2" t="s">
        <v>716</v>
      </c>
      <c r="B69" s="2" t="s">
        <v>74</v>
      </c>
      <c r="E69" s="2" t="s">
        <v>717</v>
      </c>
      <c r="G69" s="6" t="s">
        <v>718</v>
      </c>
      <c r="H69" s="5" t="s">
        <v>719</v>
      </c>
      <c r="J69" s="2" t="s">
        <v>175</v>
      </c>
      <c r="O69" s="2" t="s">
        <v>176</v>
      </c>
      <c r="Q69" s="16" t="s">
        <v>720</v>
      </c>
      <c r="R69" s="41" t="s">
        <v>491</v>
      </c>
      <c r="S69" s="16" t="s">
        <v>178</v>
      </c>
      <c r="T69" s="41" t="s">
        <v>721</v>
      </c>
      <c r="Z69" s="6"/>
      <c r="AA69" s="36" t="s">
        <v>722</v>
      </c>
      <c r="AB69" s="16"/>
      <c r="AC69" s="18" t="str">
        <f>", '"&amp;A69&amp;"': {megami: '"&amp;B69&amp;"', name: '"&amp;E69&amp;"', ruby: '"&amp;F69&amp;"', baseType: '"&amp;VLOOKUP(J69,マスタ!$A$1:$B$99,2,FALSE)&amp;"', types: ['"&amp;VLOOKUP(O69,マスタ!$D$1:$E$99,2,FALSE)&amp;"'"&amp;IF(P69&lt;&gt;"",", '"&amp;VLOOKUP(P69,マスタ!$D$1:$E$99,2,FALSE)&amp;"'","")&amp;"]"&amp;IF(Q69&lt;&gt;"",", range: '"&amp;Q69&amp;"'","")&amp;IF(R69&lt;&gt;"",", rangeOpened: '"&amp;R69&amp;"'","")&amp;IF(S69&lt;&gt;"",", damage: '"&amp;S69&amp;"'","")&amp;IF(T69&lt;&gt;"",", damageOpened: '"&amp;T69&amp;"'","")&amp;IF(U69&lt;&gt;"",", capacity: '"&amp;U69&amp;"'","")&amp;IF(V69&lt;&gt;"",", cost: '"&amp;V69&amp;"'","")&amp;", text: '"&amp;SUBSTITUTE(Y69,CHAR(10),"\n")&amp;"'"&amp;", textOpened: '"&amp;SUBSTITUTE(AB69,CHAR(10),"\n")&amp;"'}"</f>
        <v>, '06-yukihi-o-n-1': {megami: 'yukihi', name: 'しこみばり / ふくみばり', ruby: '', baseType: 'normal', types: ['attack'], range: '4-6', rangeOpened: '0-2', damage: '3/1', damageOpened: '1/2', text: '', textOpened: ''}</v>
      </c>
    </row>
    <row r="70" spans="1:29" ht="13.5">
      <c r="A70" s="2" t="s">
        <v>723</v>
      </c>
      <c r="B70" s="2" t="s">
        <v>74</v>
      </c>
      <c r="E70" s="2" t="s">
        <v>724</v>
      </c>
      <c r="G70" s="6" t="s">
        <v>725</v>
      </c>
      <c r="H70" s="39" t="s">
        <v>726</v>
      </c>
      <c r="J70" s="2" t="s">
        <v>175</v>
      </c>
      <c r="O70" s="2" t="s">
        <v>176</v>
      </c>
      <c r="Q70" s="2" t="s">
        <v>727</v>
      </c>
      <c r="R70" s="42" t="s">
        <v>491</v>
      </c>
      <c r="S70" s="2" t="s">
        <v>319</v>
      </c>
      <c r="T70" s="42" t="s">
        <v>319</v>
      </c>
      <c r="Y70" s="2" t="s">
        <v>728</v>
      </c>
      <c r="Z70" s="6" t="s">
        <v>729</v>
      </c>
      <c r="AA70" s="36" t="s">
        <v>730</v>
      </c>
      <c r="AC70" s="18" t="str">
        <f>", '"&amp;A70&amp;"': {megami: '"&amp;B70&amp;"', name: '"&amp;E70&amp;"', ruby: '"&amp;F70&amp;"', baseType: '"&amp;VLOOKUP(J70,マスタ!$A$1:$B$99,2,FALSE)&amp;"', types: ['"&amp;VLOOKUP(O70,マスタ!$D$1:$E$99,2,FALSE)&amp;"'"&amp;IF(P70&lt;&gt;"",", '"&amp;VLOOKUP(P70,マスタ!$D$1:$E$99,2,FALSE)&amp;"'","")&amp;"]"&amp;IF(Q70&lt;&gt;"",", range: '"&amp;Q70&amp;"'","")&amp;IF(R70&lt;&gt;"",", rangeOpened: '"&amp;R70&amp;"'","")&amp;IF(S70&lt;&gt;"",", damage: '"&amp;S70&amp;"'","")&amp;IF(T70&lt;&gt;"",", damageOpened: '"&amp;T70&amp;"'","")&amp;IF(U70&lt;&gt;"",", capacity: '"&amp;U70&amp;"'","")&amp;IF(V70&lt;&gt;"",", cost: '"&amp;V70&amp;"'","")&amp;", text: '"&amp;SUBSTITUTE(Y70,CHAR(10),"\n")&amp;"'"&amp;", textOpened: '"&amp;SUBSTITUTE(AB70,CHAR(10),"\n")&amp;"'}"</f>
        <v>, '06-yukihi-o-n-2': {megami: 'yukihi', name: 'しこみび / ねこだまし', ruby: '', baseType: 'normal', types: ['attack'], range: '5-6', rangeOpened: '0-2', damage: '1/1', damageOpened: '1/1', text: '【攻撃後】このカードを手札に戻し、傘の開閉を行う。 ', textOpened: ''}</v>
      </c>
    </row>
    <row r="71" spans="1:29" ht="61.5">
      <c r="A71" s="2" t="s">
        <v>731</v>
      </c>
      <c r="B71" s="2" t="s">
        <v>74</v>
      </c>
      <c r="E71" s="2" t="s">
        <v>732</v>
      </c>
      <c r="G71" s="6" t="s">
        <v>733</v>
      </c>
      <c r="H71" s="5" t="s">
        <v>734</v>
      </c>
      <c r="J71" s="2" t="s">
        <v>175</v>
      </c>
      <c r="O71" s="2" t="s">
        <v>176</v>
      </c>
      <c r="Q71" s="2" t="s">
        <v>735</v>
      </c>
      <c r="R71" s="42" t="s">
        <v>491</v>
      </c>
      <c r="S71" s="2" t="s">
        <v>319</v>
      </c>
      <c r="T71" s="42" t="s">
        <v>319</v>
      </c>
      <c r="Y71" s="12" t="s">
        <v>736</v>
      </c>
      <c r="Z71" s="24" t="s">
        <v>737</v>
      </c>
      <c r="AA71" s="43" t="s">
        <v>738</v>
      </c>
      <c r="AB71" s="2" t="s">
        <v>739</v>
      </c>
      <c r="AC71" s="18" t="str">
        <f>", '"&amp;A71&amp;"': {megami: '"&amp;B71&amp;"', name: '"&amp;E71&amp;"', ruby: '"&amp;F71&amp;"', baseType: '"&amp;VLOOKUP(J71,マスタ!$A$1:$B$99,2,FALSE)&amp;"', types: ['"&amp;VLOOKUP(O71,マスタ!$D$1:$E$99,2,FALSE)&amp;"'"&amp;IF(P71&lt;&gt;"",", '"&amp;VLOOKUP(P71,マスタ!$D$1:$E$99,2,FALSE)&amp;"'","")&amp;"]"&amp;IF(Q71&lt;&gt;"",", range: '"&amp;Q71&amp;"'","")&amp;IF(R71&lt;&gt;"",", rangeOpened: '"&amp;R71&amp;"'","")&amp;IF(S71&lt;&gt;"",", damage: '"&amp;S71&amp;"'","")&amp;IF(T71&lt;&gt;"",", damageOpened: '"&amp;T71&amp;"'","")&amp;IF(U71&lt;&gt;"",", capacity: '"&amp;U71&amp;"'","")&amp;IF(V71&lt;&gt;"",", cost: '"&amp;V71&amp;"'","")&amp;", text: '"&amp;SUBSTITUTE(Y71,CHAR(10),"\n")&amp;"'"&amp;", textOpened: '"&amp;SUBSTITUTE(AB71,CHAR(10),"\n")&amp;"'}"</f>
        <v>, '06-yukihi-o-n-3': {megami: 'yukihi', name: 'ふりはらい / たぐりよせ', ruby: '', baseType: 'normal', types: ['attack'], range: '2-5', rangeOpened: '0-2', damage: '1/1', damageOpened: '1/1', text: '【攻撃後】ダスト⇔間合：1 ', textOpened: '【攻撃後】間合→ダスト：2'}</v>
      </c>
    </row>
    <row r="72" spans="1:29" ht="13.5">
      <c r="A72" s="2" t="s">
        <v>740</v>
      </c>
      <c r="B72" s="2" t="s">
        <v>74</v>
      </c>
      <c r="E72" s="2" t="s">
        <v>741</v>
      </c>
      <c r="G72" s="6" t="s">
        <v>742</v>
      </c>
      <c r="H72" s="5" t="s">
        <v>743</v>
      </c>
      <c r="J72" s="2" t="s">
        <v>175</v>
      </c>
      <c r="O72" s="2" t="s">
        <v>176</v>
      </c>
      <c r="P72" s="2" t="s">
        <v>212</v>
      </c>
      <c r="Q72" s="2" t="s">
        <v>720</v>
      </c>
      <c r="R72" s="42" t="s">
        <v>491</v>
      </c>
      <c r="S72" s="2" t="s">
        <v>744</v>
      </c>
      <c r="T72" s="42" t="s">
        <v>745</v>
      </c>
      <c r="Y72" s="12"/>
      <c r="Z72" s="24"/>
      <c r="AA72" s="36" t="s">
        <v>722</v>
      </c>
      <c r="AC72" s="18" t="str">
        <f>", '"&amp;A72&amp;"': {megami: '"&amp;B72&amp;"', name: '"&amp;E72&amp;"', ruby: '"&amp;F72&amp;"', baseType: '"&amp;VLOOKUP(J72,マスタ!$A$1:$B$99,2,FALSE)&amp;"', types: ['"&amp;VLOOKUP(O72,マスタ!$D$1:$E$99,2,FALSE)&amp;"'"&amp;IF(P72&lt;&gt;"",", '"&amp;VLOOKUP(P72,マスタ!$D$1:$E$99,2,FALSE)&amp;"'","")&amp;"]"&amp;IF(Q72&lt;&gt;"",", range: '"&amp;Q72&amp;"'","")&amp;IF(R72&lt;&gt;"",", rangeOpened: '"&amp;R72&amp;"'","")&amp;IF(S72&lt;&gt;"",", damage: '"&amp;S72&amp;"'","")&amp;IF(T72&lt;&gt;"",", damageOpened: '"&amp;T72&amp;"'","")&amp;IF(U72&lt;&gt;"",", capacity: '"&amp;U72&amp;"'","")&amp;IF(V72&lt;&gt;"",", cost: '"&amp;V72&amp;"'","")&amp;", text: '"&amp;SUBSTITUTE(Y72,CHAR(10),"\n")&amp;"'"&amp;", textOpened: '"&amp;SUBSTITUTE(AB72,CHAR(10),"\n")&amp;"'}"</f>
        <v>, '06-yukihi-o-n-4': {megami: 'yukihi', name: 'ふりまわし / つきさし', ruby: '', baseType: 'normal', types: ['attack', 'fullpower'], range: '4-6', rangeOpened: '0-2', damage: '5/-', damageOpened: '-/2', text: '', textOpened: ''}</v>
      </c>
    </row>
    <row r="73" spans="1:29" ht="48">
      <c r="A73" s="2" t="s">
        <v>746</v>
      </c>
      <c r="B73" s="2" t="s">
        <v>74</v>
      </c>
      <c r="E73" s="2" t="s">
        <v>747</v>
      </c>
      <c r="G73" s="6" t="s">
        <v>748</v>
      </c>
      <c r="H73" s="5" t="s">
        <v>749</v>
      </c>
      <c r="J73" s="2" t="s">
        <v>175</v>
      </c>
      <c r="O73" s="2" t="s">
        <v>223</v>
      </c>
      <c r="R73" s="42"/>
      <c r="T73" s="42"/>
      <c r="Y73" s="12" t="s">
        <v>750</v>
      </c>
      <c r="Z73" s="24" t="s">
        <v>751</v>
      </c>
      <c r="AA73" s="5" t="s">
        <v>752</v>
      </c>
      <c r="AC73" s="18" t="str">
        <f>", '"&amp;A73&amp;"': {megami: '"&amp;B73&amp;"', name: '"&amp;E73&amp;"', ruby: '"&amp;F73&amp;"', baseType: '"&amp;VLOOKUP(J73,マスタ!$A$1:$B$99,2,FALSE)&amp;"', types: ['"&amp;VLOOKUP(O73,マスタ!$D$1:$E$99,2,FALSE)&amp;"'"&amp;IF(P73&lt;&gt;"",", '"&amp;VLOOKUP(P73,マスタ!$D$1:$E$99,2,FALSE)&amp;"'","")&amp;"]"&amp;IF(Q73&lt;&gt;"",", range: '"&amp;Q73&amp;"'","")&amp;IF(R73&lt;&gt;"",", rangeOpened: '"&amp;R73&amp;"'","")&amp;IF(S73&lt;&gt;"",", damage: '"&amp;S73&amp;"'","")&amp;IF(T73&lt;&gt;"",", damageOpened: '"&amp;T73&amp;"'","")&amp;IF(U73&lt;&gt;"",", capacity: '"&amp;U73&amp;"'","")&amp;IF(V73&lt;&gt;"",", cost: '"&amp;V73&amp;"'","")&amp;", text: '"&amp;SUBSTITUTE(Y73,CHAR(10),"\n")&amp;"'"&amp;", textOpened: '"&amp;SUBSTITUTE(AB73,CHAR(10),"\n")&amp;"'}"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9" ht="61.5">
      <c r="A74" s="2" t="s">
        <v>753</v>
      </c>
      <c r="B74" s="2" t="s">
        <v>74</v>
      </c>
      <c r="E74" s="2" t="s">
        <v>754</v>
      </c>
      <c r="G74" s="6" t="s">
        <v>755</v>
      </c>
      <c r="H74" s="5" t="s">
        <v>756</v>
      </c>
      <c r="J74" s="2" t="s">
        <v>175</v>
      </c>
      <c r="O74" s="2" t="s">
        <v>223</v>
      </c>
      <c r="P74" s="2" t="s">
        <v>241</v>
      </c>
      <c r="R74" s="42"/>
      <c r="T74" s="42"/>
      <c r="Y74" s="12" t="s">
        <v>757</v>
      </c>
      <c r="Z74" s="22" t="s">
        <v>758</v>
      </c>
      <c r="AA74" s="43" t="s">
        <v>759</v>
      </c>
      <c r="AB74" s="2" t="s">
        <v>760</v>
      </c>
      <c r="AC74" s="18" t="str">
        <f>", '"&amp;A74&amp;"': {megami: '"&amp;B74&amp;"', name: '"&amp;E74&amp;"', ruby: '"&amp;F74&amp;"', baseType: '"&amp;VLOOKUP(J74,マスタ!$A$1:$B$99,2,FALSE)&amp;"', types: ['"&amp;VLOOKUP(O74,マスタ!$D$1:$E$99,2,FALSE)&amp;"'"&amp;IF(P74&lt;&gt;"",", '"&amp;VLOOKUP(P74,マスタ!$D$1:$E$99,2,FALSE)&amp;"'","")&amp;"]"&amp;IF(Q74&lt;&gt;"",", range: '"&amp;Q74&amp;"'","")&amp;IF(R74&lt;&gt;"",", rangeOpened: '"&amp;R74&amp;"'","")&amp;IF(S74&lt;&gt;"",", damage: '"&amp;S74&amp;"'","")&amp;IF(T74&lt;&gt;"",", damageOpened: '"&amp;T74&amp;"'","")&amp;IF(U74&lt;&gt;"",", capacity: '"&amp;U74&amp;"'","")&amp;IF(V74&lt;&gt;"",", cost: '"&amp;V74&amp;"'","")&amp;", text: '"&amp;SUBSTITUTE(Y74,CHAR(10),"\n")&amp;"'"&amp;", textOpened: '"&amp;SUBSTITUTE(AB74,CHAR(10),"\n")&amp;"'}"</f>
        <v>, '06-yukihi-o-n-6': {megami: 'yukihi', name: 'ひきあし / もぐりこみ', ruby: '', baseType: 'normal', types: ['action', 'reaction'], text: 'ダスト→間合：1 ', textOpened: '間合→ダスト：1'}</v>
      </c>
    </row>
    <row r="75" spans="1:29" ht="96.75">
      <c r="A75" s="2" t="s">
        <v>761</v>
      </c>
      <c r="B75" s="2" t="s">
        <v>74</v>
      </c>
      <c r="E75" s="2" t="s">
        <v>762</v>
      </c>
      <c r="G75" s="6" t="s">
        <v>763</v>
      </c>
      <c r="H75" s="5" t="s">
        <v>764</v>
      </c>
      <c r="J75" s="2" t="s">
        <v>175</v>
      </c>
      <c r="O75" s="2" t="s">
        <v>232</v>
      </c>
      <c r="R75" s="42"/>
      <c r="T75" s="42"/>
      <c r="U75" s="2" t="s">
        <v>183</v>
      </c>
      <c r="Y75" s="12" t="s">
        <v>765</v>
      </c>
      <c r="Z75" s="24" t="s">
        <v>766</v>
      </c>
      <c r="AA75" s="44" t="s">
        <v>767</v>
      </c>
      <c r="AC75" s="18" t="str">
        <f>", '"&amp;A75&amp;"': {megami: '"&amp;B75&amp;"', name: '"&amp;E75&amp;"', ruby: '"&amp;F75&amp;"', baseType: '"&amp;VLOOKUP(J75,マスタ!$A$1:$B$99,2,FALSE)&amp;"', types: ['"&amp;VLOOKUP(O75,マスタ!$D$1:$E$99,2,FALSE)&amp;"'"&amp;IF(P75&lt;&gt;"",", '"&amp;VLOOKUP(P75,マスタ!$D$1:$E$99,2,FALSE)&amp;"'","")&amp;"]"&amp;IF(Q75&lt;&gt;"",", range: '"&amp;Q75&amp;"'","")&amp;IF(R75&lt;&gt;"",", rangeOpened: '"&amp;R75&amp;"'","")&amp;IF(S75&lt;&gt;"",", damage: '"&amp;S75&amp;"'","")&amp;IF(T75&lt;&gt;"",", damageOpened: '"&amp;T75&amp;"'","")&amp;IF(U75&lt;&gt;"",", capacity: '"&amp;U75&amp;"'","")&amp;IF(V75&lt;&gt;"",", cost: '"&amp;V75&amp;"'","")&amp;", text: '"&amp;SUBSTITUTE(Y75,CHAR(10),"\n")&amp;"'"&amp;", textOpened: '"&amp;SUBSTITUTE(AB75,CHAR(10),"\n")&amp;"'}"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9" ht="48">
      <c r="A76" s="2" t="s">
        <v>768</v>
      </c>
      <c r="B76" s="2" t="s">
        <v>74</v>
      </c>
      <c r="E76" s="2" t="s">
        <v>769</v>
      </c>
      <c r="G76" s="6" t="s">
        <v>770</v>
      </c>
      <c r="H76" s="5" t="s">
        <v>771</v>
      </c>
      <c r="J76" s="2" t="s">
        <v>259</v>
      </c>
      <c r="O76" s="2" t="s">
        <v>176</v>
      </c>
      <c r="Q76" s="2" t="s">
        <v>318</v>
      </c>
      <c r="R76" s="42" t="s">
        <v>772</v>
      </c>
      <c r="S76" s="2" t="s">
        <v>178</v>
      </c>
      <c r="T76" s="42" t="s">
        <v>773</v>
      </c>
      <c r="V76" s="2" t="s">
        <v>183</v>
      </c>
      <c r="Y76" s="12"/>
      <c r="Z76" s="24" t="s">
        <v>774</v>
      </c>
      <c r="AA76" s="36" t="s">
        <v>775</v>
      </c>
      <c r="AB76" s="12" t="s">
        <v>776</v>
      </c>
      <c r="AC76" s="18" t="str">
        <f>", '"&amp;A76&amp;"': {megami: '"&amp;B76&amp;"', name: '"&amp;E76&amp;"', ruby: '"&amp;F76&amp;"', baseType: '"&amp;VLOOKUP(J76,マスタ!$A$1:$B$99,2,FALSE)&amp;"', types: ['"&amp;VLOOKUP(O76,マスタ!$D$1:$E$99,2,FALSE)&amp;"'"&amp;IF(P76&lt;&gt;"",", '"&amp;VLOOKUP(P76,マスタ!$D$1:$E$99,2,FALSE)&amp;"'","")&amp;"]"&amp;IF(Q76&lt;&gt;"",", range: '"&amp;Q76&amp;"'","")&amp;IF(R76&lt;&gt;"",", rangeOpened: '"&amp;R76&amp;"'","")&amp;IF(S76&lt;&gt;"",", damage: '"&amp;S76&amp;"'","")&amp;IF(T76&lt;&gt;"",", damageOpened: '"&amp;T76&amp;"'","")&amp;IF(U76&lt;&gt;"",", capacity: '"&amp;U76&amp;"'","")&amp;IF(V76&lt;&gt;"",", cost: '"&amp;V76&amp;"'","")&amp;", text: '"&amp;SUBSTITUTE(Y76,CHAR(10),"\n")&amp;"'"&amp;", textOpened: '"&amp;SUBSTITUTE(AB76,CHAR(10),"\n")&amp;"'}"</f>
        <v>, '06-yukihi-o-s-1': {megami: 'yukihi', name: 'はらりゆき', ruby: '', baseType: 'special', types: ['attack'], range: '3-5', rangeOpened: '0-1', damage: '3/1', damageOpened: '0/0', cost: '2', text: '', textOpened: '----\n【即再起】あなたが傘の開閉を行う。 '}</v>
      </c>
    </row>
    <row r="77" spans="1:29" ht="27">
      <c r="A77" s="2" t="s">
        <v>777</v>
      </c>
      <c r="B77" s="2" t="s">
        <v>74</v>
      </c>
      <c r="E77" s="2" t="s">
        <v>778</v>
      </c>
      <c r="G77" s="6" t="s">
        <v>779</v>
      </c>
      <c r="H77" s="5" t="s">
        <v>780</v>
      </c>
      <c r="J77" s="2" t="s">
        <v>259</v>
      </c>
      <c r="O77" s="2" t="s">
        <v>176</v>
      </c>
      <c r="Q77" s="2" t="s">
        <v>720</v>
      </c>
      <c r="R77" s="42" t="s">
        <v>486</v>
      </c>
      <c r="S77" s="2" t="s">
        <v>773</v>
      </c>
      <c r="T77" s="42" t="s">
        <v>781</v>
      </c>
      <c r="V77" s="2" t="s">
        <v>278</v>
      </c>
      <c r="Y77" s="12"/>
      <c r="Z77" s="24" t="s">
        <v>782</v>
      </c>
      <c r="AA77" s="36" t="s">
        <v>722</v>
      </c>
      <c r="AC77" s="18" t="str">
        <f>", '"&amp;A77&amp;"': {megami: '"&amp;B77&amp;"', name: '"&amp;E77&amp;"', ruby: '"&amp;F77&amp;"', baseType: '"&amp;VLOOKUP(J77,マスタ!$A$1:$B$99,2,FALSE)&amp;"', types: ['"&amp;VLOOKUP(O77,マスタ!$D$1:$E$99,2,FALSE)&amp;"'"&amp;IF(P77&lt;&gt;"",", '"&amp;VLOOKUP(P77,マスタ!$D$1:$E$99,2,FALSE)&amp;"'","")&amp;"]"&amp;IF(Q77&lt;&gt;"",", range: '"&amp;Q77&amp;"'","")&amp;IF(R77&lt;&gt;"",", rangeOpened: '"&amp;R77&amp;"'","")&amp;IF(S77&lt;&gt;"",", damage: '"&amp;S77&amp;"'","")&amp;IF(T77&lt;&gt;"",", damageOpened: '"&amp;T77&amp;"'","")&amp;IF(U77&lt;&gt;"",", capacity: '"&amp;U77&amp;"'","")&amp;IF(V77&lt;&gt;"",", cost: '"&amp;V77&amp;"'","")&amp;", text: '"&amp;SUBSTITUTE(Y77,CHAR(10),"\n")&amp;"'"&amp;", textOpened: '"&amp;SUBSTITUTE(AB77,CHAR(10),"\n")&amp;"'}"</f>
        <v>, '06-yukihi-o-s-2': {megami: 'yukihi', name: 'ゆらりび', ruby: '', baseType: 'special', types: ['attack'], range: '4-6', rangeOpened: '0', damage: '0/0', damageOpened: '4/5', cost: '5', text: '', textOpened: ''}</v>
      </c>
    </row>
    <row r="78" spans="1:29" ht="13.5">
      <c r="A78" s="2" t="s">
        <v>783</v>
      </c>
      <c r="B78" s="2" t="s">
        <v>74</v>
      </c>
      <c r="E78" s="2" t="s">
        <v>784</v>
      </c>
      <c r="G78" s="6" t="s">
        <v>785</v>
      </c>
      <c r="H78" s="5" t="s">
        <v>786</v>
      </c>
      <c r="J78" s="2" t="s">
        <v>259</v>
      </c>
      <c r="O78" s="2" t="s">
        <v>232</v>
      </c>
      <c r="P78" s="2" t="s">
        <v>212</v>
      </c>
      <c r="R78" s="42"/>
      <c r="T78" s="42"/>
      <c r="U78" s="2" t="s">
        <v>261</v>
      </c>
      <c r="V78" s="2" t="s">
        <v>193</v>
      </c>
      <c r="Y78" s="12" t="s">
        <v>787</v>
      </c>
      <c r="Z78" s="6" t="s">
        <v>788</v>
      </c>
      <c r="AA78" s="5" t="s">
        <v>789</v>
      </c>
      <c r="AC78" s="18" t="str">
        <f>", '"&amp;A78&amp;"': {megami: '"&amp;B78&amp;"', name: '"&amp;E78&amp;"', ruby: '"&amp;F78&amp;"', baseType: '"&amp;VLOOKUP(J78,マスタ!$A$1:$B$99,2,FALSE)&amp;"', types: ['"&amp;VLOOKUP(O78,マスタ!$D$1:$E$99,2,FALSE)&amp;"'"&amp;IF(P78&lt;&gt;"",", '"&amp;VLOOKUP(P78,マスタ!$D$1:$E$99,2,FALSE)&amp;"'","")&amp;"]"&amp;IF(Q78&lt;&gt;"",", range: '"&amp;Q78&amp;"'","")&amp;IF(R78&lt;&gt;"",", rangeOpened: '"&amp;R78&amp;"'","")&amp;IF(S78&lt;&gt;"",", damage: '"&amp;S78&amp;"'","")&amp;IF(T78&lt;&gt;"",", damageOpened: '"&amp;T78&amp;"'","")&amp;IF(U78&lt;&gt;"",", capacity: '"&amp;U78&amp;"'","")&amp;IF(V78&lt;&gt;"",", cost: '"&amp;V78&amp;"'","")&amp;", text: '"&amp;SUBSTITUTE(Y78,CHAR(10),"\n")&amp;"'"&amp;", textOpened: '"&amp;SUBSTITUTE(AB78,CHAR(10),"\n")&amp;"'}"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9" ht="27">
      <c r="A79" s="2" t="s">
        <v>790</v>
      </c>
      <c r="B79" s="2" t="s">
        <v>74</v>
      </c>
      <c r="E79" s="2" t="s">
        <v>791</v>
      </c>
      <c r="G79" s="6" t="s">
        <v>792</v>
      </c>
      <c r="H79" s="5" t="s">
        <v>793</v>
      </c>
      <c r="J79" s="2" t="s">
        <v>259</v>
      </c>
      <c r="O79" s="2" t="s">
        <v>223</v>
      </c>
      <c r="P79" s="2" t="s">
        <v>241</v>
      </c>
      <c r="R79" s="42"/>
      <c r="T79" s="42"/>
      <c r="V79" s="2" t="s">
        <v>352</v>
      </c>
      <c r="Y79" s="12" t="s">
        <v>794</v>
      </c>
      <c r="Z79" s="24" t="s">
        <v>795</v>
      </c>
      <c r="AA79" s="5" t="s">
        <v>796</v>
      </c>
      <c r="AC79" s="18" t="str">
        <f>", '"&amp;A79&amp;"': {megami: '"&amp;B79&amp;"', name: '"&amp;E79&amp;"', ruby: '"&amp;F79&amp;"', baseType: '"&amp;VLOOKUP(J79,マスタ!$A$1:$B$99,2,FALSE)&amp;"', types: ['"&amp;VLOOKUP(O79,マスタ!$D$1:$E$99,2,FALSE)&amp;"'"&amp;IF(P79&lt;&gt;"",", '"&amp;VLOOKUP(P79,マスタ!$D$1:$E$99,2,FALSE)&amp;"'","")&amp;"]"&amp;IF(Q79&lt;&gt;"",", range: '"&amp;Q79&amp;"'","")&amp;IF(R79&lt;&gt;"",", rangeOpened: '"&amp;R79&amp;"'","")&amp;IF(S79&lt;&gt;"",", damage: '"&amp;S79&amp;"'","")&amp;IF(T79&lt;&gt;"",", damageOpened: '"&amp;T79&amp;"'","")&amp;IF(U79&lt;&gt;"",", capacity: '"&amp;U79&amp;"'","")&amp;IF(V79&lt;&gt;"",", cost: '"&amp;V79&amp;"'","")&amp;", text: '"&amp;SUBSTITUTE(Y79,CHAR(10),"\n")&amp;"'"&amp;", textOpened: '"&amp;SUBSTITUTE(AB79,CHAR(10),"\n")&amp;"'}"</f>
        <v>, '06-yukihi-o-s-4': {megami: 'yukihi', name: 'くるりみ', ruby: '', baseType: 'special', types: ['action', 'reaction'], cost: '1', text: '傘の開閉を行う。 \nダスト→自オーラ：1', textOpened: ''}</v>
      </c>
    </row>
    <row r="80" spans="1:29" ht="13.5">
      <c r="A80" s="2" t="s">
        <v>797</v>
      </c>
      <c r="B80" s="2" t="s">
        <v>81</v>
      </c>
      <c r="E80" s="2" t="s">
        <v>798</v>
      </c>
      <c r="F80" s="2" t="s">
        <v>799</v>
      </c>
      <c r="G80" s="6" t="s">
        <v>800</v>
      </c>
      <c r="H80" s="5" t="s">
        <v>801</v>
      </c>
      <c r="J80" s="2" t="s">
        <v>175</v>
      </c>
      <c r="O80" s="2" t="s">
        <v>176</v>
      </c>
      <c r="Q80" s="2" t="s">
        <v>802</v>
      </c>
      <c r="R80" s="11"/>
      <c r="S80" s="2" t="s">
        <v>268</v>
      </c>
      <c r="T80" s="11"/>
      <c r="Y80" s="2" t="s">
        <v>803</v>
      </c>
      <c r="Z80" s="2" t="s">
        <v>804</v>
      </c>
      <c r="AA80" s="34" t="s">
        <v>805</v>
      </c>
      <c r="AB80" s="11"/>
      <c r="AC80" s="17" t="str">
        <f>", '"&amp;A80&amp;"': {megami: '"&amp;B80&amp;"'"&amp;IF(C80&lt;&gt;"",", anotherID: '"&amp;C80&amp;"', replace: '"&amp;D80&amp;"'","")&amp;", name: '"&amp;SUBSTITUTE(E80,"'","\'")&amp;"', nameEn: '"&amp;SUBSTITUTE(H80,"'","\'")&amp;"', ruby: '"&amp;F80&amp;"', baseType: '"&amp;VLOOKUP(J80,マスタ!$A$1:$B$99,2,FALSE)&amp;"'"&amp;IF(K80="○",", extra: true","")&amp;IF(L80&lt;&gt;"",", extraFrom: '"&amp;L80&amp;"'","")&amp;IF(M80&lt;&gt;"",", exchangabaleTo: '"&amp;M80&amp;"'","")&amp;IF(N80="○",", poison: true","")&amp;", types: ['"&amp;VLOOKUP(O80,マスタ!$D$1:$E$99,2,FALSE)&amp;"'"&amp;IF(P80&lt;&gt;"",", '"&amp;VLOOKUP(P80,マスタ!$D$1:$E$99,2,FALSE)&amp;"'","")&amp;"]"&amp;IF(Q80&lt;&gt;"",", range: '"&amp;Q80&amp;"'","")&amp;IF(S80&lt;&gt;"",", damage: '"&amp;S80&amp;"'","")&amp;IF(U80&lt;&gt;"",", capacity: '"&amp;U80&amp;"'","")&amp;IF(V80&lt;&gt;"",", cost: '"&amp;V80&amp;"'","")&amp;", text: '"&amp;SUBSTITUTE(Y80,CHAR(10),"\n")&amp;"', textEn: '"&amp;SUBSTITUTE(SUBSTITUTE(AA80,CHAR(10),"\n"),"'","\'")&amp;"'"&amp;IF(W80="○",", sealable: true","")&amp;IF(X80="○",",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9" ht="60.75">
      <c r="A81" s="2" t="s">
        <v>806</v>
      </c>
      <c r="B81" s="2" t="s">
        <v>81</v>
      </c>
      <c r="E81" s="2" t="s">
        <v>807</v>
      </c>
      <c r="F81" s="2" t="s">
        <v>808</v>
      </c>
      <c r="G81" s="6" t="s">
        <v>809</v>
      </c>
      <c r="H81" s="40" t="s">
        <v>810</v>
      </c>
      <c r="J81" s="2" t="s">
        <v>175</v>
      </c>
      <c r="O81" s="2" t="s">
        <v>176</v>
      </c>
      <c r="P81" s="2" t="s">
        <v>241</v>
      </c>
      <c r="Q81" s="2" t="s">
        <v>802</v>
      </c>
      <c r="R81" s="11"/>
      <c r="S81" s="2" t="s">
        <v>811</v>
      </c>
      <c r="T81" s="11"/>
      <c r="Y81" s="12" t="s">
        <v>812</v>
      </c>
      <c r="Z81" s="24" t="s">
        <v>813</v>
      </c>
      <c r="AA81" s="25" t="s">
        <v>814</v>
      </c>
      <c r="AB81" s="11"/>
      <c r="AC81" s="17" t="str">
        <f>", '"&amp;A81&amp;"': {megami: '"&amp;B81&amp;"'"&amp;IF(C81&lt;&gt;"",", anotherID: '"&amp;C81&amp;"', replace: '"&amp;D81&amp;"'","")&amp;", name: '"&amp;SUBSTITUTE(E81,"'","\'")&amp;"', nameEn: '"&amp;SUBSTITUTE(H81,"'","\'")&amp;"', ruby: '"&amp;F81&amp;"', baseType: '"&amp;VLOOKUP(J81,マスタ!$A$1:$B$99,2,FALSE)&amp;"'"&amp;IF(K81="○",", extra: true","")&amp;IF(L81&lt;&gt;"",", extraFrom: '"&amp;L81&amp;"'","")&amp;IF(M81&lt;&gt;"",", exchangabaleTo: '"&amp;M81&amp;"'","")&amp;IF(N81="○",", poison: true","")&amp;", types: ['"&amp;VLOOKUP(O81,マスタ!$D$1:$E$99,2,FALSE)&amp;"'"&amp;IF(P81&lt;&gt;"",", '"&amp;VLOOKUP(P81,マスタ!$D$1:$E$99,2,FALSE)&amp;"'","")&amp;"]"&amp;IF(Q81&lt;&gt;"",", range: '"&amp;Q81&amp;"'","")&amp;IF(S81&lt;&gt;"",", damage: '"&amp;S81&amp;"'","")&amp;IF(U81&lt;&gt;"",", capacity: '"&amp;U81&amp;"'","")&amp;IF(V81&lt;&gt;"",", cost: '"&amp;V81&amp;"'","")&amp;", text: '"&amp;SUBSTITUTE(Y81,CHAR(10),"\n")&amp;"', textEn: '"&amp;SUBSTITUTE(SUBSTITUTE(AA81,CHAR(10),"\n"),"'","\'")&amp;"'"&amp;IF(W81="○",", sealable: true","")&amp;IF(X81="○",",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9" ht="97.5">
      <c r="A82" s="2" t="s">
        <v>815</v>
      </c>
      <c r="B82" s="2" t="s">
        <v>81</v>
      </c>
      <c r="E82" s="2" t="s">
        <v>816</v>
      </c>
      <c r="F82" s="2" t="s">
        <v>817</v>
      </c>
      <c r="G82" s="6" t="s">
        <v>818</v>
      </c>
      <c r="H82" s="5" t="s">
        <v>819</v>
      </c>
      <c r="J82" s="2" t="s">
        <v>175</v>
      </c>
      <c r="O82" s="2" t="s">
        <v>176</v>
      </c>
      <c r="P82" s="2" t="s">
        <v>212</v>
      </c>
      <c r="Q82" s="2" t="s">
        <v>619</v>
      </c>
      <c r="R82" s="11"/>
      <c r="S82" s="2" t="s">
        <v>524</v>
      </c>
      <c r="T82" s="11"/>
      <c r="Y82" s="12" t="s">
        <v>820</v>
      </c>
      <c r="Z82" s="24" t="s">
        <v>821</v>
      </c>
      <c r="AA82" s="23" t="s">
        <v>822</v>
      </c>
      <c r="AB82" s="11"/>
      <c r="AC82" s="17" t="str">
        <f>", '"&amp;A82&amp;"': {megami: '"&amp;B82&amp;"'"&amp;IF(C82&lt;&gt;"",", anotherID: '"&amp;C82&amp;"', replace: '"&amp;D82&amp;"'","")&amp;", name: '"&amp;SUBSTITUTE(E82,"'","\'")&amp;"', nameEn: '"&amp;SUBSTITUTE(H82,"'","\'")&amp;"', ruby: '"&amp;F82&amp;"', baseType: '"&amp;VLOOKUP(J82,マスタ!$A$1:$B$99,2,FALSE)&amp;"'"&amp;IF(K82="○",", extra: true","")&amp;IF(L82&lt;&gt;"",", extraFrom: '"&amp;L82&amp;"'","")&amp;IF(M82&lt;&gt;"",", exchangabaleTo: '"&amp;M82&amp;"'","")&amp;IF(N82="○",", poison: true","")&amp;", types: ['"&amp;VLOOKUP(O82,マスタ!$D$1:$E$99,2,FALSE)&amp;"'"&amp;IF(P82&lt;&gt;"",", '"&amp;VLOOKUP(P82,マスタ!$D$1:$E$99,2,FALSE)&amp;"'","")&amp;"]"&amp;IF(Q82&lt;&gt;"",", range: '"&amp;Q82&amp;"'","")&amp;IF(S82&lt;&gt;"",", damage: '"&amp;S82&amp;"'","")&amp;IF(U82&lt;&gt;"",", capacity: '"&amp;U82&amp;"'","")&amp;IF(V82&lt;&gt;"",", cost: '"&amp;V82&amp;"'","")&amp;", text: '"&amp;SUBSTITUTE(Y82,CHAR(10),"\n")&amp;"', textEn: '"&amp;SUBSTITUTE(SUBSTITUTE(AA82,CHAR(10),"\n"),"'","\'")&amp;"'"&amp;IF(W82="○",", sealable: true","")&amp;IF(X82="○",",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9" ht="27">
      <c r="A83" s="2" t="s">
        <v>823</v>
      </c>
      <c r="B83" s="2" t="s">
        <v>81</v>
      </c>
      <c r="E83" s="2" t="s">
        <v>824</v>
      </c>
      <c r="F83" s="2" t="s">
        <v>825</v>
      </c>
      <c r="G83" s="6" t="s">
        <v>824</v>
      </c>
      <c r="H83" s="5" t="s">
        <v>826</v>
      </c>
      <c r="J83" s="2" t="s">
        <v>175</v>
      </c>
      <c r="O83" s="2" t="s">
        <v>223</v>
      </c>
      <c r="R83" s="11"/>
      <c r="T83" s="11"/>
      <c r="Y83" s="2" t="s">
        <v>827</v>
      </c>
      <c r="Z83" s="24" t="s">
        <v>828</v>
      </c>
      <c r="AA83" s="5" t="s">
        <v>829</v>
      </c>
      <c r="AB83" s="11"/>
      <c r="AC83" s="17" t="str">
        <f>", '"&amp;A83&amp;"': {megami: '"&amp;B83&amp;"'"&amp;IF(C83&lt;&gt;"",", anotherID: '"&amp;C83&amp;"', replace: '"&amp;D83&amp;"'","")&amp;", name: '"&amp;SUBSTITUTE(E83,"'","\'")&amp;"', nameEn: '"&amp;SUBSTITUTE(H83,"'","\'")&amp;"', ruby: '"&amp;F83&amp;"', baseType: '"&amp;VLOOKUP(J83,マスタ!$A$1:$B$99,2,FALSE)&amp;"'"&amp;IF(K83="○",", extra: true","")&amp;IF(L83&lt;&gt;"",", extraFrom: '"&amp;L83&amp;"'","")&amp;IF(M83&lt;&gt;"",", exchangabaleTo: '"&amp;M83&amp;"'","")&amp;IF(N83="○",", poison: true","")&amp;", types: ['"&amp;VLOOKUP(O83,マスタ!$D$1:$E$99,2,FALSE)&amp;"'"&amp;IF(P83&lt;&gt;"",", '"&amp;VLOOKUP(P83,マスタ!$D$1:$E$99,2,FALSE)&amp;"'","")&amp;"]"&amp;IF(Q83&lt;&gt;"",", range: '"&amp;Q83&amp;"'","")&amp;IF(S83&lt;&gt;"",", damage: '"&amp;S83&amp;"'","")&amp;IF(U83&lt;&gt;"",", capacity: '"&amp;U83&amp;"'","")&amp;IF(V83&lt;&gt;"",", cost: '"&amp;V83&amp;"'","")&amp;", text: '"&amp;SUBSTITUTE(Y83,CHAR(10),"\n")&amp;"', textEn: '"&amp;SUBSTITUTE(SUBSTITUTE(AA83,CHAR(10),"\n"),"'","\'")&amp;"'"&amp;IF(W83="○",", sealable: true","")&amp;IF(X83="○",",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9" ht="36">
      <c r="A84" s="2" t="s">
        <v>830</v>
      </c>
      <c r="B84" s="2" t="s">
        <v>81</v>
      </c>
      <c r="E84" s="2" t="s">
        <v>831</v>
      </c>
      <c r="F84" s="2" t="s">
        <v>832</v>
      </c>
      <c r="G84" s="6" t="s">
        <v>833</v>
      </c>
      <c r="H84" s="5" t="s">
        <v>834</v>
      </c>
      <c r="J84" s="2" t="s">
        <v>175</v>
      </c>
      <c r="O84" s="2" t="s">
        <v>223</v>
      </c>
      <c r="P84" s="2" t="s">
        <v>241</v>
      </c>
      <c r="R84" s="11"/>
      <c r="T84" s="11"/>
      <c r="Y84" s="12" t="s">
        <v>835</v>
      </c>
      <c r="Z84" s="24" t="s">
        <v>836</v>
      </c>
      <c r="AA84" s="31" t="s">
        <v>837</v>
      </c>
      <c r="AB84" s="11"/>
      <c r="AC84" s="17" t="str">
        <f>", '"&amp;A84&amp;"': {megami: '"&amp;B84&amp;"'"&amp;IF(C84&lt;&gt;"",", anotherID: '"&amp;C84&amp;"', replace: '"&amp;D84&amp;"'","")&amp;", name: '"&amp;SUBSTITUTE(E84,"'","\'")&amp;"', nameEn: '"&amp;SUBSTITUTE(H84,"'","\'")&amp;"', ruby: '"&amp;F84&amp;"', baseType: '"&amp;VLOOKUP(J84,マスタ!$A$1:$B$99,2,FALSE)&amp;"'"&amp;IF(K84="○",", extra: true","")&amp;IF(L84&lt;&gt;"",", extraFrom: '"&amp;L84&amp;"'","")&amp;IF(M84&lt;&gt;"",", exchangabaleTo: '"&amp;M84&amp;"'","")&amp;IF(N84="○",", poison: true","")&amp;", types: ['"&amp;VLOOKUP(O84,マスタ!$D$1:$E$99,2,FALSE)&amp;"'"&amp;IF(P84&lt;&gt;"",", '"&amp;VLOOKUP(P84,マスタ!$D$1:$E$99,2,FALSE)&amp;"'","")&amp;"]"&amp;IF(Q84&lt;&gt;"",", range: '"&amp;Q84&amp;"'","")&amp;IF(S84&lt;&gt;"",", damage: '"&amp;S84&amp;"'","")&amp;IF(U84&lt;&gt;"",", capacity: '"&amp;U84&amp;"'","")&amp;IF(V84&lt;&gt;"",", cost: '"&amp;V84&amp;"'","")&amp;", text: '"&amp;SUBSTITUTE(Y84,CHAR(10),"\n")&amp;"', textEn: '"&amp;SUBSTITUTE(SUBSTITUTE(AA84,CHAR(10),"\n"),"'","\'")&amp;"'"&amp;IF(W84="○",", sealable: true","")&amp;IF(X84="○",",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9" ht="96.75">
      <c r="A85" s="2" t="s">
        <v>838</v>
      </c>
      <c r="B85" s="2" t="s">
        <v>81</v>
      </c>
      <c r="E85" s="2" t="s">
        <v>839</v>
      </c>
      <c r="F85" s="2" t="s">
        <v>840</v>
      </c>
      <c r="G85" s="6" t="s">
        <v>841</v>
      </c>
      <c r="H85" s="5" t="s">
        <v>842</v>
      </c>
      <c r="J85" s="2" t="s">
        <v>175</v>
      </c>
      <c r="O85" s="2" t="s">
        <v>232</v>
      </c>
      <c r="R85" s="11"/>
      <c r="T85" s="11"/>
      <c r="U85" s="2" t="s">
        <v>183</v>
      </c>
      <c r="Y85" s="12" t="s">
        <v>843</v>
      </c>
      <c r="Z85" s="24" t="s">
        <v>844</v>
      </c>
      <c r="AA85" s="25" t="s">
        <v>845</v>
      </c>
      <c r="AB85" s="11"/>
      <c r="AC85" s="17" t="str">
        <f>", '"&amp;A85&amp;"': {megami: '"&amp;B85&amp;"'"&amp;IF(C85&lt;&gt;"",", anotherID: '"&amp;C85&amp;"', replace: '"&amp;D85&amp;"'","")&amp;", name: '"&amp;SUBSTITUTE(E85,"'","\'")&amp;"', nameEn: '"&amp;SUBSTITUTE(H85,"'","\'")&amp;"', ruby: '"&amp;F85&amp;"', baseType: '"&amp;VLOOKUP(J85,マスタ!$A$1:$B$99,2,FALSE)&amp;"'"&amp;IF(K85="○",", extra: true","")&amp;IF(L85&lt;&gt;"",", extraFrom: '"&amp;L85&amp;"'","")&amp;IF(M85&lt;&gt;"",", exchangabaleTo: '"&amp;M85&amp;"'","")&amp;IF(N85="○",", poison: true","")&amp;", types: ['"&amp;VLOOKUP(O85,マスタ!$D$1:$E$99,2,FALSE)&amp;"'"&amp;IF(P85&lt;&gt;"",", '"&amp;VLOOKUP(P85,マスタ!$D$1:$E$99,2,FALSE)&amp;"'","")&amp;"]"&amp;IF(Q85&lt;&gt;"",", range: '"&amp;Q85&amp;"'","")&amp;IF(S85&lt;&gt;"",", damage: '"&amp;S85&amp;"'","")&amp;IF(U85&lt;&gt;"",", capacity: '"&amp;U85&amp;"'","")&amp;IF(V85&lt;&gt;"",", cost: '"&amp;V85&amp;"'","")&amp;", text: '"&amp;SUBSTITUTE(Y85,CHAR(10),"\n")&amp;"', textEn: '"&amp;SUBSTITUTE(SUBSTITUTE(AA85,CHAR(10),"\n"),"'","\'")&amp;"'"&amp;IF(W85="○",", sealable: true","")&amp;IF(X85="○",",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9" ht="27">
      <c r="A86" s="2" t="s">
        <v>846</v>
      </c>
      <c r="B86" s="2" t="s">
        <v>81</v>
      </c>
      <c r="E86" s="2" t="s">
        <v>847</v>
      </c>
      <c r="F86" s="2" t="s">
        <v>848</v>
      </c>
      <c r="G86" s="6" t="s">
        <v>849</v>
      </c>
      <c r="H86" s="5" t="s">
        <v>850</v>
      </c>
      <c r="J86" s="2" t="s">
        <v>175</v>
      </c>
      <c r="O86" s="2" t="s">
        <v>232</v>
      </c>
      <c r="R86" s="11"/>
      <c r="T86" s="11"/>
      <c r="U86" s="2" t="s">
        <v>251</v>
      </c>
      <c r="W86" s="2" t="s">
        <v>73</v>
      </c>
      <c r="Y86" s="12" t="s">
        <v>851</v>
      </c>
      <c r="Z86" s="24" t="s">
        <v>852</v>
      </c>
      <c r="AA86" s="5" t="s">
        <v>853</v>
      </c>
      <c r="AB86" s="11"/>
      <c r="AC86" s="17" t="str">
        <f>", '"&amp;A86&amp;"': {megami: '"&amp;B86&amp;"'"&amp;IF(C86&lt;&gt;"",", anotherID: '"&amp;C86&amp;"', replace: '"&amp;D86&amp;"'","")&amp;", name: '"&amp;SUBSTITUTE(E86,"'","\'")&amp;"', nameEn: '"&amp;SUBSTITUTE(H86,"'","\'")&amp;"', ruby: '"&amp;F86&amp;"', baseType: '"&amp;VLOOKUP(J86,マスタ!$A$1:$B$99,2,FALSE)&amp;"'"&amp;IF(K86="○",", extra: true","")&amp;IF(L86&lt;&gt;"",", extraFrom: '"&amp;L86&amp;"'","")&amp;IF(M86&lt;&gt;"",", exchangabaleTo: '"&amp;M86&amp;"'","")&amp;IF(N86="○",", poison: true","")&amp;", types: ['"&amp;VLOOKUP(O86,マスタ!$D$1:$E$99,2,FALSE)&amp;"'"&amp;IF(P86&lt;&gt;"",", '"&amp;VLOOKUP(P86,マスタ!$D$1:$E$99,2,FALSE)&amp;"'","")&amp;"]"&amp;IF(Q86&lt;&gt;"",", range: '"&amp;Q86&amp;"'","")&amp;IF(S86&lt;&gt;"",", damage: '"&amp;S86&amp;"'","")&amp;IF(U86&lt;&gt;"",", capacity: '"&amp;U86&amp;"'","")&amp;IF(V86&lt;&gt;"",", cost: '"&amp;V86&amp;"'","")&amp;", text: '"&amp;SUBSTITUTE(Y86,CHAR(10),"\n")&amp;"', textEn: '"&amp;SUBSTITUTE(SUBSTITUTE(AA86,CHAR(10),"\n"),"'","\'")&amp;"'"&amp;IF(W86="○",", sealable: true","")&amp;IF(X86="○",",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9" ht="24">
      <c r="A87" s="2" t="s">
        <v>854</v>
      </c>
      <c r="B87" s="2" t="s">
        <v>81</v>
      </c>
      <c r="E87" s="2" t="s">
        <v>855</v>
      </c>
      <c r="F87" s="2" t="s">
        <v>856</v>
      </c>
      <c r="G87" s="6" t="s">
        <v>857</v>
      </c>
      <c r="H87" s="5" t="s">
        <v>858</v>
      </c>
      <c r="J87" s="2" t="s">
        <v>259</v>
      </c>
      <c r="O87" s="2" t="s">
        <v>223</v>
      </c>
      <c r="R87" s="11"/>
      <c r="T87" s="11"/>
      <c r="V87" s="2" t="s">
        <v>251</v>
      </c>
      <c r="W87" s="2" t="s">
        <v>73</v>
      </c>
      <c r="Y87" s="12" t="s">
        <v>859</v>
      </c>
      <c r="Z87" s="6" t="s">
        <v>860</v>
      </c>
      <c r="AA87" s="5" t="s">
        <v>861</v>
      </c>
      <c r="AB87" s="11"/>
      <c r="AC87" s="17" t="str">
        <f>", '"&amp;A87&amp;"': {megami: '"&amp;B87&amp;"'"&amp;IF(C87&lt;&gt;"",", anotherID: '"&amp;C87&amp;"', replace: '"&amp;D87&amp;"'","")&amp;", name: '"&amp;SUBSTITUTE(E87,"'","\'")&amp;"', nameEn: '"&amp;SUBSTITUTE(H87,"'","\'")&amp;"', ruby: '"&amp;F87&amp;"', baseType: '"&amp;VLOOKUP(J87,マスタ!$A$1:$B$99,2,FALSE)&amp;"'"&amp;IF(K87="○",", extra: true","")&amp;IF(L87&lt;&gt;"",", extraFrom: '"&amp;L87&amp;"'","")&amp;IF(M87&lt;&gt;"",", exchangabaleTo: '"&amp;M87&amp;"'","")&amp;IF(N87="○",", poison: true","")&amp;", types: ['"&amp;VLOOKUP(O87,マスタ!$D$1:$E$99,2,FALSE)&amp;"'"&amp;IF(P87&lt;&gt;"",", '"&amp;VLOOKUP(P87,マスタ!$D$1:$E$99,2,FALSE)&amp;"'","")&amp;"]"&amp;IF(Q87&lt;&gt;"",", range: '"&amp;Q87&amp;"'","")&amp;IF(S87&lt;&gt;"",", damage: '"&amp;S87&amp;"'","")&amp;IF(U87&lt;&gt;"",", capacity: '"&amp;U87&amp;"'","")&amp;IF(V87&lt;&gt;"",", cost: '"&amp;V87&amp;"'","")&amp;", text: '"&amp;SUBSTITUTE(Y87,CHAR(10),"\n")&amp;"', textEn: '"&amp;SUBSTITUTE(SUBSTITUTE(AA87,CHAR(10),"\n"),"'","\'")&amp;"'"&amp;IF(W87="○",", sealable: true","")&amp;IF(X87="○",",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9" ht="109.5">
      <c r="A88" s="2" t="s">
        <v>862</v>
      </c>
      <c r="B88" s="2" t="s">
        <v>81</v>
      </c>
      <c r="E88" s="2" t="s">
        <v>863</v>
      </c>
      <c r="F88" s="2" t="s">
        <v>864</v>
      </c>
      <c r="G88" s="6" t="s">
        <v>865</v>
      </c>
      <c r="H88" s="5" t="s">
        <v>866</v>
      </c>
      <c r="J88" s="2" t="s">
        <v>259</v>
      </c>
      <c r="O88" s="2" t="s">
        <v>223</v>
      </c>
      <c r="R88" s="11"/>
      <c r="T88" s="11"/>
      <c r="V88" s="2" t="s">
        <v>183</v>
      </c>
      <c r="Y88" s="12" t="s">
        <v>867</v>
      </c>
      <c r="Z88" s="24" t="s">
        <v>868</v>
      </c>
      <c r="AA88" s="26" t="s">
        <v>869</v>
      </c>
      <c r="AB88" s="11"/>
      <c r="AC88" s="17" t="str">
        <f>", '"&amp;A88&amp;"': {megami: '"&amp;B88&amp;"'"&amp;IF(C88&lt;&gt;"",", anotherID: '"&amp;C88&amp;"', replace: '"&amp;D88&amp;"'","")&amp;", name: '"&amp;SUBSTITUTE(E88,"'","\'")&amp;"', nameEn: '"&amp;SUBSTITUTE(H88,"'","\'")&amp;"', ruby: '"&amp;F88&amp;"', baseType: '"&amp;VLOOKUP(J88,マスタ!$A$1:$B$99,2,FALSE)&amp;"'"&amp;IF(K88="○",", extra: true","")&amp;IF(L88&lt;&gt;"",", extraFrom: '"&amp;L88&amp;"'","")&amp;IF(M88&lt;&gt;"",", exchangabaleTo: '"&amp;M88&amp;"'","")&amp;IF(N88="○",", poison: true","")&amp;", types: ['"&amp;VLOOKUP(O88,マスタ!$D$1:$E$99,2,FALSE)&amp;"'"&amp;IF(P88&lt;&gt;"",", '"&amp;VLOOKUP(P88,マスタ!$D$1:$E$99,2,FALSE)&amp;"'","")&amp;"]"&amp;IF(Q88&lt;&gt;"",", range: '"&amp;Q88&amp;"'","")&amp;IF(S88&lt;&gt;"",", damage: '"&amp;S88&amp;"'","")&amp;IF(U88&lt;&gt;"",", capacity: '"&amp;U88&amp;"'","")&amp;IF(V88&lt;&gt;"",", cost: '"&amp;V88&amp;"'","")&amp;", text: '"&amp;SUBSTITUTE(Y88,CHAR(10),"\n")&amp;"', textEn: '"&amp;SUBSTITUTE(SUBSTITUTE(AA88,CHAR(10),"\n"),"'","\'")&amp;"'"&amp;IF(W88="○",", sealable: true","")&amp;IF(X88="○",",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9" ht="24">
      <c r="A89" s="2" t="s">
        <v>870</v>
      </c>
      <c r="B89" s="2" t="s">
        <v>81</v>
      </c>
      <c r="E89" s="2" t="s">
        <v>871</v>
      </c>
      <c r="F89" s="2" t="s">
        <v>872</v>
      </c>
      <c r="G89" s="6" t="s">
        <v>873</v>
      </c>
      <c r="H89" s="5" t="s">
        <v>874</v>
      </c>
      <c r="J89" s="2" t="s">
        <v>259</v>
      </c>
      <c r="O89" s="2" t="s">
        <v>232</v>
      </c>
      <c r="P89" s="2" t="s">
        <v>212</v>
      </c>
      <c r="R89" s="11"/>
      <c r="T89" s="11"/>
      <c r="U89" s="2" t="s">
        <v>278</v>
      </c>
      <c r="V89" s="2" t="s">
        <v>183</v>
      </c>
      <c r="Y89" s="12" t="s">
        <v>875</v>
      </c>
      <c r="Z89" s="6" t="s">
        <v>876</v>
      </c>
      <c r="AA89" s="5" t="s">
        <v>877</v>
      </c>
      <c r="AB89" s="11"/>
      <c r="AC89" s="17" t="str">
        <f>", '"&amp;A89&amp;"': {megami: '"&amp;B89&amp;"'"&amp;IF(C89&lt;&gt;"",", anotherID: '"&amp;C89&amp;"', replace: '"&amp;D89&amp;"'","")&amp;", name: '"&amp;SUBSTITUTE(E89,"'","\'")&amp;"', nameEn: '"&amp;SUBSTITUTE(H89,"'","\'")&amp;"', ruby: '"&amp;F89&amp;"', baseType: '"&amp;VLOOKUP(J89,マスタ!$A$1:$B$99,2,FALSE)&amp;"'"&amp;IF(K89="○",", extra: true","")&amp;IF(L89&lt;&gt;"",", extraFrom: '"&amp;L89&amp;"'","")&amp;IF(M89&lt;&gt;"",", exchangabaleTo: '"&amp;M89&amp;"'","")&amp;IF(N89="○",", poison: true","")&amp;", types: ['"&amp;VLOOKUP(O89,マスタ!$D$1:$E$99,2,FALSE)&amp;"'"&amp;IF(P89&lt;&gt;"",", '"&amp;VLOOKUP(P89,マスタ!$D$1:$E$99,2,FALSE)&amp;"'","")&amp;"]"&amp;IF(Q89&lt;&gt;"",", range: '"&amp;Q89&amp;"'","")&amp;IF(S89&lt;&gt;"",", damage: '"&amp;S89&amp;"'","")&amp;IF(U89&lt;&gt;"",", capacity: '"&amp;U89&amp;"'","")&amp;IF(V89&lt;&gt;"",", cost: '"&amp;V89&amp;"'","")&amp;", text: '"&amp;SUBSTITUTE(Y89,CHAR(10),"\n")&amp;"', textEn: '"&amp;SUBSTITUTE(SUBSTITUTE(AA89,CHAR(10),"\n"),"'","\'")&amp;"'"&amp;IF(W89="○",", sealable: true","")&amp;IF(X89="○",",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9" ht="87.75">
      <c r="A90" s="2" t="s">
        <v>878</v>
      </c>
      <c r="B90" s="2" t="s">
        <v>81</v>
      </c>
      <c r="E90" s="2" t="s">
        <v>879</v>
      </c>
      <c r="F90" s="2" t="s">
        <v>880</v>
      </c>
      <c r="G90" s="6" t="s">
        <v>881</v>
      </c>
      <c r="H90" s="5" t="s">
        <v>882</v>
      </c>
      <c r="J90" s="2" t="s">
        <v>259</v>
      </c>
      <c r="O90" s="2" t="s">
        <v>232</v>
      </c>
      <c r="R90" s="11"/>
      <c r="T90" s="11"/>
      <c r="U90" s="2" t="s">
        <v>376</v>
      </c>
      <c r="V90" s="2" t="s">
        <v>376</v>
      </c>
      <c r="Y90" s="12" t="s">
        <v>883</v>
      </c>
      <c r="Z90" s="24" t="s">
        <v>884</v>
      </c>
      <c r="AA90" s="23" t="s">
        <v>885</v>
      </c>
      <c r="AB90" s="11"/>
      <c r="AC90" s="17" t="str">
        <f>", '"&amp;A90&amp;"': {megami: '"&amp;B90&amp;"'"&amp;IF(C90&lt;&gt;"",", anotherID: '"&amp;C90&amp;"', replace: '"&amp;D90&amp;"'","")&amp;", name: '"&amp;SUBSTITUTE(E90,"'","\'")&amp;"', nameEn: '"&amp;SUBSTITUTE(H90,"'","\'")&amp;"', ruby: '"&amp;F90&amp;"', baseType: '"&amp;VLOOKUP(J90,マスタ!$A$1:$B$99,2,FALSE)&amp;"'"&amp;IF(K90="○",", extra: true","")&amp;IF(L90&lt;&gt;"",", extraFrom: '"&amp;L90&amp;"'","")&amp;IF(M90&lt;&gt;"",", exchangabaleTo: '"&amp;M90&amp;"'","")&amp;IF(N90="○",", poison: true","")&amp;", types: ['"&amp;VLOOKUP(O90,マスタ!$D$1:$E$99,2,FALSE)&amp;"'"&amp;IF(P90&lt;&gt;"",", '"&amp;VLOOKUP(P90,マスタ!$D$1:$E$99,2,FALSE)&amp;"'","")&amp;"]"&amp;IF(Q90&lt;&gt;"",", range: '"&amp;Q90&amp;"'","")&amp;IF(S90&lt;&gt;"",", damage: '"&amp;S90&amp;"'","")&amp;IF(U90&lt;&gt;"",", capacity: '"&amp;U90&amp;"'","")&amp;IF(V90&lt;&gt;"",", cost: '"&amp;V90&amp;"'","")&amp;", text: '"&amp;SUBSTITUTE(Y90,CHAR(10),"\n")&amp;"', textEn: '"&amp;SUBSTITUTE(SUBSTITUTE(AA90,CHAR(10),"\n"),"'","\'")&amp;"'"&amp;IF(W90="○",", sealable: true","")&amp;IF(X90="○",",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9" ht="60.75">
      <c r="A91" s="2" t="s">
        <v>886</v>
      </c>
      <c r="B91" s="2" t="s">
        <v>88</v>
      </c>
      <c r="E91" s="2" t="s">
        <v>887</v>
      </c>
      <c r="F91" s="2" t="s">
        <v>888</v>
      </c>
      <c r="G91" s="6" t="s">
        <v>889</v>
      </c>
      <c r="H91" s="5" t="s">
        <v>890</v>
      </c>
      <c r="J91" s="2" t="s">
        <v>175</v>
      </c>
      <c r="O91" s="2" t="s">
        <v>176</v>
      </c>
      <c r="Q91" s="2" t="s">
        <v>891</v>
      </c>
      <c r="R91" s="11"/>
      <c r="S91" s="2" t="s">
        <v>892</v>
      </c>
      <c r="T91" s="11"/>
      <c r="Y91" s="12" t="s">
        <v>893</v>
      </c>
      <c r="Z91" s="45" t="s">
        <v>894</v>
      </c>
      <c r="AA91" s="33" t="s">
        <v>895</v>
      </c>
      <c r="AB91" s="11"/>
      <c r="AC91" s="17" t="str">
        <f>", '"&amp;A91&amp;"': {megami: '"&amp;B91&amp;"'"&amp;IF(C91&lt;&gt;"",", anotherID: '"&amp;C91&amp;"', replace: '"&amp;D91&amp;"'","")&amp;", name: '"&amp;SUBSTITUTE(E91,"'","\'")&amp;"', nameEn: '"&amp;SUBSTITUTE(H91,"'","\'")&amp;"', ruby: '"&amp;F91&amp;"', baseType: '"&amp;VLOOKUP(J91,マスタ!$A$1:$B$99,2,FALSE)&amp;"'"&amp;IF(K91="○",", extra: true","")&amp;IF(L91&lt;&gt;"",", extraFrom: '"&amp;L91&amp;"'","")&amp;IF(M91&lt;&gt;"",", exchangabaleTo: '"&amp;M91&amp;"'","")&amp;IF(N91="○",", poison: true","")&amp;", types: ['"&amp;VLOOKUP(O91,マスタ!$D$1:$E$99,2,FALSE)&amp;"'"&amp;IF(P91&lt;&gt;"",", '"&amp;VLOOKUP(P91,マスタ!$D$1:$E$99,2,FALSE)&amp;"'","")&amp;"]"&amp;IF(Q91&lt;&gt;"",", range: '"&amp;Q91&amp;"'","")&amp;IF(S91&lt;&gt;"",", damage: '"&amp;S91&amp;"'","")&amp;IF(U91&lt;&gt;"",", capacity: '"&amp;U91&amp;"'","")&amp;IF(V91&lt;&gt;"",", cost: '"&amp;V91&amp;"'","")&amp;", text: '"&amp;SUBSTITUTE(Y91,CHAR(10),"\n")&amp;"', textEn: '"&amp;SUBSTITUTE(SUBSTITUTE(AA91,CHAR(10),"\n"),"'","\'")&amp;"'"&amp;IF(W91="○",", sealable: true","")&amp;IF(X91="○",",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9" ht="24">
      <c r="A92" s="2" t="s">
        <v>896</v>
      </c>
      <c r="B92" s="2" t="s">
        <v>88</v>
      </c>
      <c r="E92" s="2" t="s">
        <v>897</v>
      </c>
      <c r="F92" s="2" t="s">
        <v>898</v>
      </c>
      <c r="G92" s="6" t="s">
        <v>899</v>
      </c>
      <c r="H92" s="5" t="s">
        <v>900</v>
      </c>
      <c r="J92" s="2" t="s">
        <v>175</v>
      </c>
      <c r="O92" s="2" t="s">
        <v>176</v>
      </c>
      <c r="Q92" s="2" t="s">
        <v>500</v>
      </c>
      <c r="R92" s="11"/>
      <c r="S92" s="2" t="s">
        <v>811</v>
      </c>
      <c r="T92" s="11"/>
      <c r="Y92" s="12" t="s">
        <v>901</v>
      </c>
      <c r="Z92" s="6" t="s">
        <v>902</v>
      </c>
      <c r="AA92" s="5" t="s">
        <v>903</v>
      </c>
      <c r="AB92" s="11"/>
      <c r="AC92" s="17" t="str">
        <f>", '"&amp;A92&amp;"': {megami: '"&amp;B92&amp;"'"&amp;IF(C92&lt;&gt;"",", anotherID: '"&amp;C92&amp;"', replace: '"&amp;D92&amp;"'","")&amp;", name: '"&amp;SUBSTITUTE(E92,"'","\'")&amp;"', nameEn: '"&amp;SUBSTITUTE(H92,"'","\'")&amp;"', ruby: '"&amp;F92&amp;"', baseType: '"&amp;VLOOKUP(J92,マスタ!$A$1:$B$99,2,FALSE)&amp;"'"&amp;IF(K92="○",", extra: true","")&amp;IF(L92&lt;&gt;"",", extraFrom: '"&amp;L92&amp;"'","")&amp;IF(M92&lt;&gt;"",", exchangabaleTo: '"&amp;M92&amp;"'","")&amp;IF(N92="○",", poison: true","")&amp;", types: ['"&amp;VLOOKUP(O92,マスタ!$D$1:$E$99,2,FALSE)&amp;"'"&amp;IF(P92&lt;&gt;"",", '"&amp;VLOOKUP(P92,マスタ!$D$1:$E$99,2,FALSE)&amp;"'","")&amp;"]"&amp;IF(Q92&lt;&gt;"",", range: '"&amp;Q92&amp;"'","")&amp;IF(S92&lt;&gt;"",", damage: '"&amp;S92&amp;"'","")&amp;IF(U92&lt;&gt;"",", capacity: '"&amp;U92&amp;"'","")&amp;IF(V92&lt;&gt;"",", cost: '"&amp;V92&amp;"'","")&amp;", text: '"&amp;SUBSTITUTE(Y92,CHAR(10),"\n")&amp;"', textEn: '"&amp;SUBSTITUTE(SUBSTITUTE(AA92,CHAR(10),"\n"),"'","\'")&amp;"'"&amp;IF(W92="○",", sealable: true","")&amp;IF(X92="○",",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9" ht="51">
      <c r="A93" s="2" t="s">
        <v>904</v>
      </c>
      <c r="B93" s="2" t="s">
        <v>88</v>
      </c>
      <c r="E93" s="2" t="s">
        <v>905</v>
      </c>
      <c r="F93" s="2" t="s">
        <v>906</v>
      </c>
      <c r="G93" s="6" t="s">
        <v>907</v>
      </c>
      <c r="H93" s="5" t="s">
        <v>908</v>
      </c>
      <c r="J93" s="2" t="s">
        <v>175</v>
      </c>
      <c r="O93" s="2" t="s">
        <v>176</v>
      </c>
      <c r="P93" s="2" t="s">
        <v>212</v>
      </c>
      <c r="Q93" s="2" t="s">
        <v>909</v>
      </c>
      <c r="R93" s="11"/>
      <c r="S93" s="2" t="s">
        <v>268</v>
      </c>
      <c r="T93" s="11"/>
      <c r="Y93" s="12" t="s">
        <v>910</v>
      </c>
      <c r="Z93" s="24" t="s">
        <v>911</v>
      </c>
      <c r="AA93" s="23" t="s">
        <v>912</v>
      </c>
      <c r="AB93" s="11"/>
      <c r="AC93" s="17" t="str">
        <f>", '"&amp;A93&amp;"': {megami: '"&amp;B93&amp;"'"&amp;IF(C93&lt;&gt;"",", anotherID: '"&amp;C93&amp;"', replace: '"&amp;D93&amp;"'","")&amp;", name: '"&amp;SUBSTITUTE(E93,"'","\'")&amp;"', nameEn: '"&amp;SUBSTITUTE(H93,"'","\'")&amp;"', ruby: '"&amp;F93&amp;"', baseType: '"&amp;VLOOKUP(J93,マスタ!$A$1:$B$99,2,FALSE)&amp;"'"&amp;IF(K93="○",", extra: true","")&amp;IF(L93&lt;&gt;"",", extraFrom: '"&amp;L93&amp;"'","")&amp;IF(M93&lt;&gt;"",", exchangabaleTo: '"&amp;M93&amp;"'","")&amp;IF(N93="○",", poison: true","")&amp;", types: ['"&amp;VLOOKUP(O93,マスタ!$D$1:$E$99,2,FALSE)&amp;"'"&amp;IF(P93&lt;&gt;"",", '"&amp;VLOOKUP(P93,マスタ!$D$1:$E$99,2,FALSE)&amp;"'","")&amp;"]"&amp;IF(Q93&lt;&gt;"",", range: '"&amp;Q93&amp;"'","")&amp;IF(S93&lt;&gt;"",", damage: '"&amp;S93&amp;"'","")&amp;IF(U93&lt;&gt;"",", capacity: '"&amp;U93&amp;"'","")&amp;IF(V93&lt;&gt;"",", cost: '"&amp;V93&amp;"'","")&amp;", text: '"&amp;SUBSTITUTE(Y93,CHAR(10),"\n")&amp;"', textEn: '"&amp;SUBSTITUTE(SUBSTITUTE(AA93,CHAR(10),"\n"),"'","\'")&amp;"'"&amp;IF(W93="○",", sealable: true","")&amp;IF(X93="○",",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9" ht="25.5">
      <c r="A94" s="2" t="s">
        <v>913</v>
      </c>
      <c r="B94" s="2" t="s">
        <v>88</v>
      </c>
      <c r="E94" s="2" t="s">
        <v>914</v>
      </c>
      <c r="F94" s="2" t="s">
        <v>915</v>
      </c>
      <c r="G94" s="6" t="s">
        <v>916</v>
      </c>
      <c r="H94" s="5" t="s">
        <v>917</v>
      </c>
      <c r="J94" s="2" t="s">
        <v>175</v>
      </c>
      <c r="O94" s="2" t="s">
        <v>223</v>
      </c>
      <c r="R94" s="11"/>
      <c r="T94" s="11"/>
      <c r="Y94" s="12" t="s">
        <v>918</v>
      </c>
      <c r="Z94" s="6" t="s">
        <v>919</v>
      </c>
      <c r="AA94" s="26" t="s">
        <v>920</v>
      </c>
      <c r="AB94" s="11"/>
      <c r="AC94" s="17" t="str">
        <f>", '"&amp;A94&amp;"': {megami: '"&amp;B94&amp;"'"&amp;IF(C94&lt;&gt;"",", anotherID: '"&amp;C94&amp;"', replace: '"&amp;D94&amp;"'","")&amp;", name: '"&amp;SUBSTITUTE(E94,"'","\'")&amp;"', nameEn: '"&amp;SUBSTITUTE(H94,"'","\'")&amp;"', ruby: '"&amp;F94&amp;"', baseType: '"&amp;VLOOKUP(J94,マスタ!$A$1:$B$99,2,FALSE)&amp;"'"&amp;IF(K94="○",", extra: true","")&amp;IF(L94&lt;&gt;"",", extraFrom: '"&amp;L94&amp;"'","")&amp;IF(M94&lt;&gt;"",", exchangabaleTo: '"&amp;M94&amp;"'","")&amp;IF(N94="○",", poison: true","")&amp;", types: ['"&amp;VLOOKUP(O94,マスタ!$D$1:$E$99,2,FALSE)&amp;"'"&amp;IF(P94&lt;&gt;"",", '"&amp;VLOOKUP(P94,マスタ!$D$1:$E$99,2,FALSE)&amp;"'","")&amp;"]"&amp;IF(Q94&lt;&gt;"",", range: '"&amp;Q94&amp;"'","")&amp;IF(S94&lt;&gt;"",", damage: '"&amp;S94&amp;"'","")&amp;IF(U94&lt;&gt;"",", capacity: '"&amp;U94&amp;"'","")&amp;IF(V94&lt;&gt;"",", cost: '"&amp;V94&amp;"'","")&amp;", text: '"&amp;SUBSTITUTE(Y94,CHAR(10),"\n")&amp;"', textEn: '"&amp;SUBSTITUTE(SUBSTITUTE(AA94,CHAR(10),"\n"),"'","\'")&amp;"'"&amp;IF(W94="○",", sealable: true","")&amp;IF(X94="○",",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9" ht="48.75">
      <c r="A95" s="2" t="s">
        <v>921</v>
      </c>
      <c r="B95" s="2" t="s">
        <v>88</v>
      </c>
      <c r="E95" s="2" t="s">
        <v>922</v>
      </c>
      <c r="F95" s="2" t="s">
        <v>923</v>
      </c>
      <c r="G95" s="6" t="s">
        <v>924</v>
      </c>
      <c r="H95" s="5" t="s">
        <v>925</v>
      </c>
      <c r="J95" s="2" t="s">
        <v>175</v>
      </c>
      <c r="O95" s="2" t="s">
        <v>223</v>
      </c>
      <c r="R95" s="11"/>
      <c r="T95" s="11"/>
      <c r="Y95" s="12" t="s">
        <v>926</v>
      </c>
      <c r="Z95" s="46" t="s">
        <v>927</v>
      </c>
      <c r="AA95" s="33" t="s">
        <v>928</v>
      </c>
      <c r="AB95" s="11"/>
      <c r="AC95" s="17" t="str">
        <f>", '"&amp;A95&amp;"': {megami: '"&amp;B95&amp;"'"&amp;IF(C95&lt;&gt;"",", anotherID: '"&amp;C95&amp;"', replace: '"&amp;D95&amp;"'","")&amp;", name: '"&amp;SUBSTITUTE(E95,"'","\'")&amp;"', nameEn: '"&amp;SUBSTITUTE(H95,"'","\'")&amp;"', ruby: '"&amp;F95&amp;"', baseType: '"&amp;VLOOKUP(J95,マスタ!$A$1:$B$99,2,FALSE)&amp;"'"&amp;IF(K95="○",", extra: true","")&amp;IF(L95&lt;&gt;"",", extraFrom: '"&amp;L95&amp;"'","")&amp;IF(M95&lt;&gt;"",", exchangabaleTo: '"&amp;M95&amp;"'","")&amp;IF(N95="○",", poison: true","")&amp;", types: ['"&amp;VLOOKUP(O95,マスタ!$D$1:$E$99,2,FALSE)&amp;"'"&amp;IF(P95&lt;&gt;"",", '"&amp;VLOOKUP(P95,マスタ!$D$1:$E$99,2,FALSE)&amp;"'","")&amp;"]"&amp;IF(Q95&lt;&gt;"",", range: '"&amp;Q95&amp;"'","")&amp;IF(S95&lt;&gt;"",", damage: '"&amp;S95&amp;"'","")&amp;IF(U95&lt;&gt;"",", capacity: '"&amp;U95&amp;"'","")&amp;IF(V95&lt;&gt;"",", cost: '"&amp;V95&amp;"'","")&amp;", text: '"&amp;SUBSTITUTE(Y95,CHAR(10),"\n")&amp;"', textEn: '"&amp;SUBSTITUTE(SUBSTITUTE(AA95,CHAR(10),"\n"),"'","\'")&amp;"'"&amp;IF(W95="○",", sealable: true","")&amp;IF(X95="○",",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9" ht="72.75">
      <c r="A96" s="2" t="s">
        <v>929</v>
      </c>
      <c r="B96" s="2" t="s">
        <v>88</v>
      </c>
      <c r="E96" s="2" t="s">
        <v>930</v>
      </c>
      <c r="F96" s="2" t="s">
        <v>931</v>
      </c>
      <c r="G96" s="6" t="s">
        <v>932</v>
      </c>
      <c r="H96" s="5" t="s">
        <v>933</v>
      </c>
      <c r="J96" s="2" t="s">
        <v>175</v>
      </c>
      <c r="O96" s="2" t="s">
        <v>223</v>
      </c>
      <c r="R96" s="11"/>
      <c r="T96" s="11"/>
      <c r="Y96" s="12" t="s">
        <v>934</v>
      </c>
      <c r="Z96" s="47" t="s">
        <v>935</v>
      </c>
      <c r="AA96" s="33" t="s">
        <v>936</v>
      </c>
      <c r="AB96" s="11"/>
      <c r="AC96" s="17" t="str">
        <f>", '"&amp;A96&amp;"': {megami: '"&amp;B96&amp;"'"&amp;IF(C96&lt;&gt;"",", anotherID: '"&amp;C96&amp;"', replace: '"&amp;D96&amp;"'","")&amp;", name: '"&amp;SUBSTITUTE(E96,"'","\'")&amp;"', nameEn: '"&amp;SUBSTITUTE(H96,"'","\'")&amp;"', ruby: '"&amp;F96&amp;"', baseType: '"&amp;VLOOKUP(J96,マスタ!$A$1:$B$99,2,FALSE)&amp;"'"&amp;IF(K96="○",", extra: true","")&amp;IF(L96&lt;&gt;"",", extraFrom: '"&amp;L96&amp;"'","")&amp;IF(M96&lt;&gt;"",", exchangabaleTo: '"&amp;M96&amp;"'","")&amp;IF(N96="○",", poison: true","")&amp;", types: ['"&amp;VLOOKUP(O96,マスタ!$D$1:$E$99,2,FALSE)&amp;"'"&amp;IF(P96&lt;&gt;"",", '"&amp;VLOOKUP(P96,マスタ!$D$1:$E$99,2,FALSE)&amp;"'","")&amp;"]"&amp;IF(Q96&lt;&gt;"",", range: '"&amp;Q96&amp;"'","")&amp;IF(S96&lt;&gt;"",", damage: '"&amp;S96&amp;"'","")&amp;IF(U96&lt;&gt;"",", capacity: '"&amp;U96&amp;"'","")&amp;IF(V96&lt;&gt;"",", cost: '"&amp;V96&amp;"'","")&amp;", text: '"&amp;SUBSTITUTE(Y96,CHAR(10),"\n")&amp;"', textEn: '"&amp;SUBSTITUTE(SUBSTITUTE(AA96,CHAR(10),"\n"),"'","\'")&amp;"'"&amp;IF(W96="○",", sealable: true","")&amp;IF(X96="○",",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9" ht="51">
      <c r="A97" s="2" t="s">
        <v>937</v>
      </c>
      <c r="B97" s="2" t="s">
        <v>88</v>
      </c>
      <c r="E97" s="2" t="s">
        <v>938</v>
      </c>
      <c r="F97" s="2" t="s">
        <v>939</v>
      </c>
      <c r="G97" s="6" t="s">
        <v>940</v>
      </c>
      <c r="H97" s="5" t="s">
        <v>941</v>
      </c>
      <c r="J97" s="2" t="s">
        <v>175</v>
      </c>
      <c r="O97" s="2" t="s">
        <v>232</v>
      </c>
      <c r="R97" s="11"/>
      <c r="T97" s="11"/>
      <c r="U97" s="2" t="s">
        <v>251</v>
      </c>
      <c r="Y97" s="12" t="s">
        <v>942</v>
      </c>
      <c r="Z97" s="24" t="s">
        <v>943</v>
      </c>
      <c r="AA97" s="23" t="s">
        <v>944</v>
      </c>
      <c r="AB97" s="11"/>
      <c r="AC97" s="17" t="str">
        <f>", '"&amp;A97&amp;"': {megami: '"&amp;B97&amp;"'"&amp;IF(C97&lt;&gt;"",", anotherID: '"&amp;C97&amp;"', replace: '"&amp;D97&amp;"'","")&amp;", name: '"&amp;SUBSTITUTE(E97,"'","\'")&amp;"', nameEn: '"&amp;SUBSTITUTE(H97,"'","\'")&amp;"', ruby: '"&amp;F97&amp;"', baseType: '"&amp;VLOOKUP(J97,マスタ!$A$1:$B$99,2,FALSE)&amp;"'"&amp;IF(K97="○",", extra: true","")&amp;IF(L97&lt;&gt;"",", extraFrom: '"&amp;L97&amp;"'","")&amp;IF(M97&lt;&gt;"",", exchangabaleTo: '"&amp;M97&amp;"'","")&amp;IF(N97="○",", poison: true","")&amp;", types: ['"&amp;VLOOKUP(O97,マスタ!$D$1:$E$99,2,FALSE)&amp;"'"&amp;IF(P97&lt;&gt;"",", '"&amp;VLOOKUP(P97,マスタ!$D$1:$E$99,2,FALSE)&amp;"'","")&amp;"]"&amp;IF(Q97&lt;&gt;"",", range: '"&amp;Q97&amp;"'","")&amp;IF(S97&lt;&gt;"",", damage: '"&amp;S97&amp;"'","")&amp;IF(U97&lt;&gt;"",", capacity: '"&amp;U97&amp;"'","")&amp;IF(V97&lt;&gt;"",", cost: '"&amp;V97&amp;"'","")&amp;", text: '"&amp;SUBSTITUTE(Y97,CHAR(10),"\n")&amp;"', textEn: '"&amp;SUBSTITUTE(SUBSTITUTE(AA97,CHAR(10),"\n"),"'","\'")&amp;"'"&amp;IF(W97="○",", sealable: true","")&amp;IF(X97="○",",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9" ht="60.75">
      <c r="A98" s="2" t="s">
        <v>945</v>
      </c>
      <c r="B98" s="2" t="s">
        <v>88</v>
      </c>
      <c r="E98" s="2" t="s">
        <v>946</v>
      </c>
      <c r="F98" s="2" t="s">
        <v>947</v>
      </c>
      <c r="G98" s="6" t="s">
        <v>948</v>
      </c>
      <c r="H98" s="5" t="s">
        <v>949</v>
      </c>
      <c r="J98" s="2" t="s">
        <v>259</v>
      </c>
      <c r="O98" s="2" t="s">
        <v>176</v>
      </c>
      <c r="Q98" s="2" t="s">
        <v>267</v>
      </c>
      <c r="R98" s="11"/>
      <c r="S98" s="2" t="s">
        <v>950</v>
      </c>
      <c r="T98" s="11"/>
      <c r="V98" s="2" t="s">
        <v>278</v>
      </c>
      <c r="Y98" s="12" t="s">
        <v>951</v>
      </c>
      <c r="Z98" s="24" t="s">
        <v>952</v>
      </c>
      <c r="AA98" s="25" t="s">
        <v>953</v>
      </c>
      <c r="AB98" s="11"/>
      <c r="AC98" s="17" t="str">
        <f>", '"&amp;A98&amp;"': {megami: '"&amp;B98&amp;"'"&amp;IF(C98&lt;&gt;"",", anotherID: '"&amp;C98&amp;"', replace: '"&amp;D98&amp;"'","")&amp;", name: '"&amp;SUBSTITUTE(E98,"'","\'")&amp;"', nameEn: '"&amp;SUBSTITUTE(H98,"'","\'")&amp;"', ruby: '"&amp;F98&amp;"', baseType: '"&amp;VLOOKUP(J98,マスタ!$A$1:$B$99,2,FALSE)&amp;"'"&amp;IF(K98="○",", extra: true","")&amp;IF(L98&lt;&gt;"",", extraFrom: '"&amp;L98&amp;"'","")&amp;IF(M98&lt;&gt;"",", exchangabaleTo: '"&amp;M98&amp;"'","")&amp;IF(N98="○",", poison: true","")&amp;", types: ['"&amp;VLOOKUP(O98,マスタ!$D$1:$E$99,2,FALSE)&amp;"'"&amp;IF(P98&lt;&gt;"",", '"&amp;VLOOKUP(P98,マスタ!$D$1:$E$99,2,FALSE)&amp;"'","")&amp;"]"&amp;IF(Q98&lt;&gt;"",", range: '"&amp;Q98&amp;"'","")&amp;IF(S98&lt;&gt;"",", damage: '"&amp;S98&amp;"'","")&amp;IF(U98&lt;&gt;"",", capacity: '"&amp;U98&amp;"'","")&amp;IF(V98&lt;&gt;"",", cost: '"&amp;V98&amp;"'","")&amp;", text: '"&amp;SUBSTITUTE(Y98,CHAR(10),"\n")&amp;"', textEn: '"&amp;SUBSTITUTE(SUBSTITUTE(AA98,CHAR(10),"\n"),"'","\'")&amp;"'"&amp;IF(W98="○",", sealable: true","")&amp;IF(X98="○",",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9" ht="13.5">
      <c r="A99" s="2" t="s">
        <v>954</v>
      </c>
      <c r="B99" s="2" t="s">
        <v>88</v>
      </c>
      <c r="E99" s="2" t="s">
        <v>955</v>
      </c>
      <c r="F99" s="2" t="s">
        <v>956</v>
      </c>
      <c r="G99" s="6" t="s">
        <v>957</v>
      </c>
      <c r="H99" s="5" t="s">
        <v>958</v>
      </c>
      <c r="J99" s="2" t="s">
        <v>259</v>
      </c>
      <c r="O99" s="2" t="s">
        <v>223</v>
      </c>
      <c r="R99" s="11"/>
      <c r="T99" s="11"/>
      <c r="V99" s="2" t="s">
        <v>183</v>
      </c>
      <c r="Y99" s="12" t="s">
        <v>959</v>
      </c>
      <c r="Z99" s="6" t="s">
        <v>960</v>
      </c>
      <c r="AA99" s="5" t="s">
        <v>961</v>
      </c>
      <c r="AB99" s="11"/>
      <c r="AC99" s="17" t="str">
        <f>", '"&amp;A99&amp;"': {megami: '"&amp;B99&amp;"'"&amp;IF(C99&lt;&gt;"",", anotherID: '"&amp;C99&amp;"', replace: '"&amp;D99&amp;"'","")&amp;", name: '"&amp;SUBSTITUTE(E99,"'","\'")&amp;"', nameEn: '"&amp;SUBSTITUTE(H99,"'","\'")&amp;"', ruby: '"&amp;F99&amp;"', baseType: '"&amp;VLOOKUP(J99,マスタ!$A$1:$B$99,2,FALSE)&amp;"'"&amp;IF(K99="○",", extra: true","")&amp;IF(L99&lt;&gt;"",", extraFrom: '"&amp;L99&amp;"'","")&amp;IF(M99&lt;&gt;"",", exchangabaleTo: '"&amp;M99&amp;"'","")&amp;IF(N99="○",", poison: true","")&amp;", types: ['"&amp;VLOOKUP(O99,マスタ!$D$1:$E$99,2,FALSE)&amp;"'"&amp;IF(P99&lt;&gt;"",", '"&amp;VLOOKUP(P99,マスタ!$D$1:$E$99,2,FALSE)&amp;"'","")&amp;"]"&amp;IF(Q99&lt;&gt;"",", range: '"&amp;Q99&amp;"'","")&amp;IF(S99&lt;&gt;"",", damage: '"&amp;S99&amp;"'","")&amp;IF(U99&lt;&gt;"",", capacity: '"&amp;U99&amp;"'","")&amp;IF(V99&lt;&gt;"",", cost: '"&amp;V99&amp;"'","")&amp;", text: '"&amp;SUBSTITUTE(Y99,CHAR(10),"\n")&amp;"', textEn: '"&amp;SUBSTITUTE(SUBSTITUTE(AA99,CHAR(10),"\n"),"'","\'")&amp;"'"&amp;IF(W99="○",", sealable: true","")&amp;IF(X99="○",",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9" ht="54">
      <c r="A100" s="2" t="s">
        <v>962</v>
      </c>
      <c r="B100" s="2" t="s">
        <v>88</v>
      </c>
      <c r="E100" s="2" t="s">
        <v>963</v>
      </c>
      <c r="F100" s="2" t="s">
        <v>964</v>
      </c>
      <c r="G100" s="6" t="s">
        <v>965</v>
      </c>
      <c r="H100" s="5" t="s">
        <v>966</v>
      </c>
      <c r="J100" s="2" t="s">
        <v>259</v>
      </c>
      <c r="O100" s="2" t="s">
        <v>223</v>
      </c>
      <c r="R100" s="11"/>
      <c r="T100" s="11"/>
      <c r="V100" s="2" t="s">
        <v>278</v>
      </c>
      <c r="Y100" s="12" t="s">
        <v>967</v>
      </c>
      <c r="Z100" s="24" t="s">
        <v>968</v>
      </c>
      <c r="AA100" s="5" t="s">
        <v>969</v>
      </c>
      <c r="AB100" s="11"/>
      <c r="AC100" s="17" t="str">
        <f>", '"&amp;A100&amp;"': {megami: '"&amp;B100&amp;"'"&amp;IF(C100&lt;&gt;"",", anotherID: '"&amp;C100&amp;"', replace: '"&amp;D100&amp;"'","")&amp;", name: '"&amp;SUBSTITUTE(E100,"'","\'")&amp;"', nameEn: '"&amp;SUBSTITUTE(H100,"'","\'")&amp;"', ruby: '"&amp;F100&amp;"', baseType: '"&amp;VLOOKUP(J100,マスタ!$A$1:$B$99,2,FALSE)&amp;"'"&amp;IF(K100="○",", extra: true","")&amp;IF(L100&lt;&gt;"",", extraFrom: '"&amp;L100&amp;"'","")&amp;IF(M100&lt;&gt;"",", exchangabaleTo: '"&amp;M100&amp;"'","")&amp;IF(N100="○",", poison: true","")&amp;", types: ['"&amp;VLOOKUP(O100,マスタ!$D$1:$E$99,2,FALSE)&amp;"'"&amp;IF(P100&lt;&gt;"",", '"&amp;VLOOKUP(P100,マスタ!$D$1:$E$99,2,FALSE)&amp;"'","")&amp;"]"&amp;IF(Q100&lt;&gt;"",", range: '"&amp;Q100&amp;"'","")&amp;IF(S100&lt;&gt;"",", damage: '"&amp;S100&amp;"'","")&amp;IF(U100&lt;&gt;"",", capacity: '"&amp;U100&amp;"'","")&amp;IF(V100&lt;&gt;"",", cost: '"&amp;V100&amp;"'","")&amp;", text: '"&amp;SUBSTITUTE(Y100,CHAR(10),"\n")&amp;"', textEn: '"&amp;SUBSTITUTE(SUBSTITUTE(AA100,CHAR(10),"\n"),"'","\'")&amp;"'"&amp;IF(W100="○",", sealable: true","")&amp;IF(X100="○",",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9" ht="48.75">
      <c r="A101" s="2" t="s">
        <v>970</v>
      </c>
      <c r="B101" s="2" t="s">
        <v>88</v>
      </c>
      <c r="E101" s="2" t="s">
        <v>971</v>
      </c>
      <c r="F101" s="2" t="s">
        <v>972</v>
      </c>
      <c r="G101" s="6" t="s">
        <v>973</v>
      </c>
      <c r="H101" s="5" t="s">
        <v>974</v>
      </c>
      <c r="J101" s="2" t="s">
        <v>259</v>
      </c>
      <c r="O101" s="2" t="s">
        <v>223</v>
      </c>
      <c r="R101" s="11"/>
      <c r="T101" s="11"/>
      <c r="V101" s="2" t="s">
        <v>251</v>
      </c>
      <c r="Y101" s="12" t="s">
        <v>975</v>
      </c>
      <c r="Z101" s="47" t="s">
        <v>976</v>
      </c>
      <c r="AA101" s="33" t="s">
        <v>977</v>
      </c>
      <c r="AB101" s="11"/>
      <c r="AC101" s="17" t="str">
        <f>", '"&amp;A101&amp;"': {megami: '"&amp;B101&amp;"'"&amp;IF(C101&lt;&gt;"",", anotherID: '"&amp;C101&amp;"', replace: '"&amp;D101&amp;"'","")&amp;", name: '"&amp;SUBSTITUTE(E101,"'","\'")&amp;"', nameEn: '"&amp;SUBSTITUTE(H101,"'","\'")&amp;"', ruby: '"&amp;F101&amp;"', baseType: '"&amp;VLOOKUP(J101,マスタ!$A$1:$B$99,2,FALSE)&amp;"'"&amp;IF(K101="○",", extra: true","")&amp;IF(L101&lt;&gt;"",", extraFrom: '"&amp;L101&amp;"'","")&amp;IF(M101&lt;&gt;"",", exchangabaleTo: '"&amp;M101&amp;"'","")&amp;IF(N101="○",", poison: true","")&amp;", types: ['"&amp;VLOOKUP(O101,マスタ!$D$1:$E$99,2,FALSE)&amp;"'"&amp;IF(P101&lt;&gt;"",", '"&amp;VLOOKUP(P101,マスタ!$D$1:$E$99,2,FALSE)&amp;"'","")&amp;"]"&amp;IF(Q101&lt;&gt;"",", range: '"&amp;Q101&amp;"'","")&amp;IF(S101&lt;&gt;"",", damage: '"&amp;S101&amp;"'","")&amp;IF(U101&lt;&gt;"",", capacity: '"&amp;U101&amp;"'","")&amp;IF(V101&lt;&gt;"",", cost: '"&amp;V101&amp;"'","")&amp;", text: '"&amp;SUBSTITUTE(Y101,CHAR(10),"\n")&amp;"', textEn: '"&amp;SUBSTITUTE(SUBSTITUTE(AA101,CHAR(10),"\n"),"'","\'")&amp;"'"&amp;IF(W101="○",", sealable: true","")&amp;IF(X101="○",",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9" ht="13.5">
      <c r="A102" s="2" t="s">
        <v>978</v>
      </c>
      <c r="B102" s="2" t="s">
        <v>95</v>
      </c>
      <c r="E102" s="2" t="s">
        <v>979</v>
      </c>
      <c r="F102" s="2" t="s">
        <v>980</v>
      </c>
      <c r="G102" s="6" t="s">
        <v>981</v>
      </c>
      <c r="H102" s="5" t="s">
        <v>982</v>
      </c>
      <c r="J102" s="2" t="s">
        <v>175</v>
      </c>
      <c r="O102" s="2" t="s">
        <v>176</v>
      </c>
      <c r="Q102" s="2" t="s">
        <v>304</v>
      </c>
      <c r="R102" s="11"/>
      <c r="S102" s="2" t="s">
        <v>194</v>
      </c>
      <c r="T102" s="11"/>
      <c r="Z102" s="6"/>
      <c r="AA102" s="32"/>
      <c r="AB102" s="11"/>
      <c r="AC102" s="17" t="str">
        <f>", '"&amp;A102&amp;"': {megami: '"&amp;B102&amp;"'"&amp;IF(C102&lt;&gt;"",", anotherID: '"&amp;C102&amp;"', replace: '"&amp;D102&amp;"'","")&amp;", name: '"&amp;SUBSTITUTE(E102,"'","\'")&amp;"', nameEn: '"&amp;SUBSTITUTE(H102,"'","\'")&amp;"', ruby: '"&amp;F102&amp;"', baseType: '"&amp;VLOOKUP(J102,マスタ!$A$1:$B$99,2,FALSE)&amp;"'"&amp;IF(K102="○",", extra: true","")&amp;IF(L102&lt;&gt;"",", extraFrom: '"&amp;L102&amp;"'","")&amp;IF(M102&lt;&gt;"",", exchangabaleTo: '"&amp;M102&amp;"'","")&amp;IF(N102="○",", poison: true","")&amp;", types: ['"&amp;VLOOKUP(O102,マスタ!$D$1:$E$99,2,FALSE)&amp;"'"&amp;IF(P102&lt;&gt;"",", '"&amp;VLOOKUP(P102,マスタ!$D$1:$E$99,2,FALSE)&amp;"'","")&amp;"]"&amp;IF(Q102&lt;&gt;"",", range: '"&amp;Q102&amp;"'","")&amp;IF(S102&lt;&gt;"",", damage: '"&amp;S102&amp;"'","")&amp;IF(U102&lt;&gt;"",", capacity: '"&amp;U102&amp;"'","")&amp;IF(V102&lt;&gt;"",", cost: '"&amp;V102&amp;"'","")&amp;", text: '"&amp;SUBSTITUTE(Y102,CHAR(10),"\n")&amp;"', textEn: '"&amp;SUBSTITUTE(SUBSTITUTE(AA102,CHAR(10),"\n"),"'","\'")&amp;"'"&amp;IF(W102="○",", sealable: true","")&amp;IF(X102="○",", removable: true","")&amp;"}"</f>
        <v>, '09-chikage-o-n-1': {megami: 'chikage', name: '飛苦無', nameEn: 'Kunai Throw', ruby: 'とびくない', baseType: 'normal', types: ['attack'], range: '4-5', damage: '2/2', text: '', textEn: ''}</v>
      </c>
    </row>
    <row r="103" spans="1:29" ht="13.5">
      <c r="A103" s="2" t="s">
        <v>983</v>
      </c>
      <c r="B103" s="2" t="s">
        <v>95</v>
      </c>
      <c r="E103" s="2" t="s">
        <v>984</v>
      </c>
      <c r="F103" s="2" t="s">
        <v>985</v>
      </c>
      <c r="G103" s="6" t="s">
        <v>986</v>
      </c>
      <c r="H103" s="5" t="s">
        <v>987</v>
      </c>
      <c r="J103" s="2" t="s">
        <v>175</v>
      </c>
      <c r="O103" s="2" t="s">
        <v>176</v>
      </c>
      <c r="Q103" s="2" t="s">
        <v>251</v>
      </c>
      <c r="R103" s="11"/>
      <c r="S103" s="2" t="s">
        <v>319</v>
      </c>
      <c r="T103" s="11"/>
      <c r="Y103" s="2" t="s">
        <v>988</v>
      </c>
      <c r="Z103" s="6" t="s">
        <v>989</v>
      </c>
      <c r="AA103" s="5" t="s">
        <v>990</v>
      </c>
      <c r="AB103" s="11"/>
      <c r="AC103" s="17" t="str">
        <f>", '"&amp;A103&amp;"': {megami: '"&amp;B103&amp;"'"&amp;IF(C103&lt;&gt;"",", anotherID: '"&amp;C103&amp;"', replace: '"&amp;D103&amp;"'","")&amp;", name: '"&amp;SUBSTITUTE(E103,"'","\'")&amp;"', nameEn: '"&amp;SUBSTITUTE(H103,"'","\'")&amp;"', ruby: '"&amp;F103&amp;"', baseType: '"&amp;VLOOKUP(J103,マスタ!$A$1:$B$99,2,FALSE)&amp;"'"&amp;IF(K103="○",", extra: true","")&amp;IF(L103&lt;&gt;"",", extraFrom: '"&amp;L103&amp;"'","")&amp;IF(M103&lt;&gt;"",", exchangabaleTo: '"&amp;M103&amp;"'","")&amp;IF(N103="○",", poison: true","")&amp;", types: ['"&amp;VLOOKUP(O103,マスタ!$D$1:$E$99,2,FALSE)&amp;"'"&amp;IF(P103&lt;&gt;"",", '"&amp;VLOOKUP(P103,マスタ!$D$1:$E$99,2,FALSE)&amp;"'","")&amp;"]"&amp;IF(Q103&lt;&gt;"",", range: '"&amp;Q103&amp;"'","")&amp;IF(S103&lt;&gt;"",", damage: '"&amp;S103&amp;"'","")&amp;IF(U103&lt;&gt;"",", capacity: '"&amp;U103&amp;"'","")&amp;IF(V103&lt;&gt;"",", cost: '"&amp;V103&amp;"'","")&amp;", text: '"&amp;SUBSTITUTE(Y103,CHAR(10),"\n")&amp;"', textEn: '"&amp;SUBSTITUTE(SUBSTITUTE(AA103,CHAR(10),"\n"),"'","\'")&amp;"'"&amp;IF(W103="○",", sealable: true","")&amp;IF(X103="○",",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9" ht="27">
      <c r="A104" s="2" t="s">
        <v>991</v>
      </c>
      <c r="B104" s="2" t="s">
        <v>95</v>
      </c>
      <c r="E104" s="2" t="s">
        <v>992</v>
      </c>
      <c r="F104" s="2" t="s">
        <v>993</v>
      </c>
      <c r="G104" s="6" t="s">
        <v>994</v>
      </c>
      <c r="H104" s="5" t="s">
        <v>995</v>
      </c>
      <c r="J104" s="2" t="s">
        <v>175</v>
      </c>
      <c r="O104" s="2" t="s">
        <v>176</v>
      </c>
      <c r="P104" s="2" t="s">
        <v>241</v>
      </c>
      <c r="Q104" s="2" t="s">
        <v>431</v>
      </c>
      <c r="R104" s="11"/>
      <c r="S104" s="2" t="s">
        <v>811</v>
      </c>
      <c r="T104" s="11"/>
      <c r="Y104" s="12" t="s">
        <v>996</v>
      </c>
      <c r="Z104" s="24" t="s">
        <v>997</v>
      </c>
      <c r="AA104" s="31" t="s">
        <v>998</v>
      </c>
      <c r="AB104" s="11"/>
      <c r="AC104" s="17" t="str">
        <f>", '"&amp;A104&amp;"': {megami: '"&amp;B104&amp;"'"&amp;IF(C104&lt;&gt;"",", anotherID: '"&amp;C104&amp;"', replace: '"&amp;D104&amp;"'","")&amp;", name: '"&amp;SUBSTITUTE(E104,"'","\'")&amp;"', nameEn: '"&amp;SUBSTITUTE(H104,"'","\'")&amp;"', ruby: '"&amp;F104&amp;"', baseType: '"&amp;VLOOKUP(J104,マスタ!$A$1:$B$99,2,FALSE)&amp;"'"&amp;IF(K104="○",", extra: true","")&amp;IF(L104&lt;&gt;"",", extraFrom: '"&amp;L104&amp;"'","")&amp;IF(M104&lt;&gt;"",", exchangabaleTo: '"&amp;M104&amp;"'","")&amp;IF(N104="○",", poison: true","")&amp;", types: ['"&amp;VLOOKUP(O104,マスタ!$D$1:$E$99,2,FALSE)&amp;"'"&amp;IF(P104&lt;&gt;"",", '"&amp;VLOOKUP(P104,マスタ!$D$1:$E$99,2,FALSE)&amp;"'","")&amp;"]"&amp;IF(Q104&lt;&gt;"",", range: '"&amp;Q104&amp;"'","")&amp;IF(S104&lt;&gt;"",", damage: '"&amp;S104&amp;"'","")&amp;IF(U104&lt;&gt;"",", capacity: '"&amp;U104&amp;"'","")&amp;IF(V104&lt;&gt;"",", cost: '"&amp;V104&amp;"'","")&amp;", text: '"&amp;SUBSTITUTE(Y104,CHAR(10),"\n")&amp;"', textEn: '"&amp;SUBSTITUTE(SUBSTITUTE(AA104,CHAR(10),"\n"),"'","\'")&amp;"'"&amp;IF(W104="○",", sealable: true","")&amp;IF(X104="○",",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9" ht="13.5">
      <c r="A105" s="2" t="s">
        <v>999</v>
      </c>
      <c r="B105" s="2" t="s">
        <v>95</v>
      </c>
      <c r="E105" s="2" t="s">
        <v>1000</v>
      </c>
      <c r="F105" s="2" t="s">
        <v>1001</v>
      </c>
      <c r="G105" s="6" t="s">
        <v>1002</v>
      </c>
      <c r="H105" s="5" t="s">
        <v>1003</v>
      </c>
      <c r="J105" s="2" t="s">
        <v>175</v>
      </c>
      <c r="O105" s="2" t="s">
        <v>176</v>
      </c>
      <c r="P105" s="2" t="s">
        <v>212</v>
      </c>
      <c r="Q105" s="2" t="s">
        <v>909</v>
      </c>
      <c r="R105" s="11"/>
      <c r="S105" s="2" t="s">
        <v>1004</v>
      </c>
      <c r="T105" s="11"/>
      <c r="Y105" s="2" t="s">
        <v>1005</v>
      </c>
      <c r="Z105" s="6" t="s">
        <v>1006</v>
      </c>
      <c r="AA105" s="5" t="s">
        <v>1007</v>
      </c>
      <c r="AB105" s="11"/>
      <c r="AC105" s="17" t="str">
        <f>", '"&amp;A105&amp;"': {megami: '"&amp;B105&amp;"'"&amp;IF(C105&lt;&gt;"",", anotherID: '"&amp;C105&amp;"', replace: '"&amp;D105&amp;"'","")&amp;", name: '"&amp;SUBSTITUTE(E105,"'","\'")&amp;"', nameEn: '"&amp;SUBSTITUTE(H105,"'","\'")&amp;"', ruby: '"&amp;F105&amp;"', baseType: '"&amp;VLOOKUP(J105,マスタ!$A$1:$B$99,2,FALSE)&amp;"'"&amp;IF(K105="○",", extra: true","")&amp;IF(L105&lt;&gt;"",", extraFrom: '"&amp;L105&amp;"'","")&amp;IF(M105&lt;&gt;"",", exchangabaleTo: '"&amp;M105&amp;"'","")&amp;IF(N105="○",", poison: true","")&amp;", types: ['"&amp;VLOOKUP(O105,マスタ!$D$1:$E$99,2,FALSE)&amp;"'"&amp;IF(P105&lt;&gt;"",", '"&amp;VLOOKUP(P105,マスタ!$D$1:$E$99,2,FALSE)&amp;"'","")&amp;"]"&amp;IF(Q105&lt;&gt;"",", range: '"&amp;Q105&amp;"'","")&amp;IF(S105&lt;&gt;"",", damage: '"&amp;S105&amp;"'","")&amp;IF(U105&lt;&gt;"",", capacity: '"&amp;U105&amp;"'","")&amp;IF(V105&lt;&gt;"",", cost: '"&amp;V105&amp;"'","")&amp;", text: '"&amp;SUBSTITUTE(Y105,CHAR(10),"\n")&amp;"', textEn: '"&amp;SUBSTITUTE(SUBSTITUTE(AA105,CHAR(10),"\n"),"'","\'")&amp;"'"&amp;IF(W105="○",", sealable: true","")&amp;IF(X105="○",",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9" ht="13.5">
      <c r="A106" s="2" t="s">
        <v>1008</v>
      </c>
      <c r="B106" s="2" t="s">
        <v>95</v>
      </c>
      <c r="E106" s="2" t="s">
        <v>1009</v>
      </c>
      <c r="F106" s="2" t="s">
        <v>1010</v>
      </c>
      <c r="G106" s="6" t="s">
        <v>1011</v>
      </c>
      <c r="H106" s="5" t="s">
        <v>1012</v>
      </c>
      <c r="J106" s="2" t="s">
        <v>175</v>
      </c>
      <c r="O106" s="2" t="s">
        <v>223</v>
      </c>
      <c r="R106" s="11"/>
      <c r="T106" s="11"/>
      <c r="Y106" s="2" t="s">
        <v>1013</v>
      </c>
      <c r="Z106" s="48" t="s">
        <v>1014</v>
      </c>
      <c r="AA106" s="5" t="s">
        <v>1015</v>
      </c>
      <c r="AB106" s="11"/>
      <c r="AC106" s="17" t="str">
        <f>", '"&amp;A106&amp;"': {megami: '"&amp;B106&amp;"'"&amp;IF(C106&lt;&gt;"",", anotherID: '"&amp;C106&amp;"', replace: '"&amp;D106&amp;"'","")&amp;", name: '"&amp;SUBSTITUTE(E106,"'","\'")&amp;"', nameEn: '"&amp;SUBSTITUTE(H106,"'","\'")&amp;"', ruby: '"&amp;F106&amp;"', baseType: '"&amp;VLOOKUP(J106,マスタ!$A$1:$B$99,2,FALSE)&amp;"'"&amp;IF(K106="○",", extra: true","")&amp;IF(L106&lt;&gt;"",", extraFrom: '"&amp;L106&amp;"'","")&amp;IF(M106&lt;&gt;"",", exchangabaleTo: '"&amp;M106&amp;"'","")&amp;IF(N106="○",", poison: true","")&amp;", types: ['"&amp;VLOOKUP(O106,マスタ!$D$1:$E$99,2,FALSE)&amp;"'"&amp;IF(P106&lt;&gt;"",", '"&amp;VLOOKUP(P106,マスタ!$D$1:$E$99,2,FALSE)&amp;"'","")&amp;"]"&amp;IF(Q106&lt;&gt;"",", range: '"&amp;Q106&amp;"'","")&amp;IF(S106&lt;&gt;"",", damage: '"&amp;S106&amp;"'","")&amp;IF(U106&lt;&gt;"",", capacity: '"&amp;U106&amp;"'","")&amp;IF(V106&lt;&gt;"",", cost: '"&amp;V106&amp;"'","")&amp;", text: '"&amp;SUBSTITUTE(Y106,CHAR(10),"\n")&amp;"', textEn: '"&amp;SUBSTITUTE(SUBSTITUTE(AA106,CHAR(10),"\n"),"'","\'")&amp;"'"&amp;IF(W106="○",", sealable: true","")&amp;IF(X106="○",",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9" ht="36">
      <c r="A107" s="2" t="s">
        <v>1016</v>
      </c>
      <c r="B107" s="2" t="s">
        <v>95</v>
      </c>
      <c r="E107" s="2" t="s">
        <v>1017</v>
      </c>
      <c r="F107" s="2" t="s">
        <v>1018</v>
      </c>
      <c r="G107" s="6" t="s">
        <v>1019</v>
      </c>
      <c r="H107" s="5" t="s">
        <v>1020</v>
      </c>
      <c r="J107" s="2" t="s">
        <v>175</v>
      </c>
      <c r="O107" s="2" t="s">
        <v>232</v>
      </c>
      <c r="R107" s="11"/>
      <c r="T107" s="11"/>
      <c r="U107" s="2" t="s">
        <v>251</v>
      </c>
      <c r="Y107" s="12" t="s">
        <v>1021</v>
      </c>
      <c r="Z107" s="49" t="s">
        <v>1022</v>
      </c>
      <c r="AA107" s="5" t="s">
        <v>1023</v>
      </c>
      <c r="AB107" s="11"/>
      <c r="AC107" s="17" t="str">
        <f>", '"&amp;A107&amp;"': {megami: '"&amp;B107&amp;"'"&amp;IF(C107&lt;&gt;"",", anotherID: '"&amp;C107&amp;"', replace: '"&amp;D107&amp;"'","")&amp;", name: '"&amp;SUBSTITUTE(E107,"'","\'")&amp;"', nameEn: '"&amp;SUBSTITUTE(H107,"'","\'")&amp;"', ruby: '"&amp;F107&amp;"', baseType: '"&amp;VLOOKUP(J107,マスタ!$A$1:$B$99,2,FALSE)&amp;"'"&amp;IF(K107="○",", extra: true","")&amp;IF(L107&lt;&gt;"",", extraFrom: '"&amp;L107&amp;"'","")&amp;IF(M107&lt;&gt;"",", exchangabaleTo: '"&amp;M107&amp;"'","")&amp;IF(N107="○",", poison: true","")&amp;", types: ['"&amp;VLOOKUP(O107,マスタ!$D$1:$E$99,2,FALSE)&amp;"'"&amp;IF(P107&lt;&gt;"",", '"&amp;VLOOKUP(P107,マスタ!$D$1:$E$99,2,FALSE)&amp;"'","")&amp;"]"&amp;IF(Q107&lt;&gt;"",", range: '"&amp;Q107&amp;"'","")&amp;IF(S107&lt;&gt;"",", damage: '"&amp;S107&amp;"'","")&amp;IF(U107&lt;&gt;"",", capacity: '"&amp;U107&amp;"'","")&amp;IF(V107&lt;&gt;"",", cost: '"&amp;V107&amp;"'","")&amp;", text: '"&amp;SUBSTITUTE(Y107,CHAR(10),"\n")&amp;"', textEn: '"&amp;SUBSTITUTE(SUBSTITUTE(AA107,CHAR(10),"\n"),"'","\'")&amp;"'"&amp;IF(W107="○",", sealable: true","")&amp;IF(X107="○",",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9" ht="13.5">
      <c r="A108" s="2" t="s">
        <v>1024</v>
      </c>
      <c r="B108" s="2" t="s">
        <v>95</v>
      </c>
      <c r="E108" s="2" t="s">
        <v>1025</v>
      </c>
      <c r="F108" s="2" t="s">
        <v>1026</v>
      </c>
      <c r="G108" s="6" t="s">
        <v>1027</v>
      </c>
      <c r="H108" s="5" t="s">
        <v>1028</v>
      </c>
      <c r="J108" s="2" t="s">
        <v>175</v>
      </c>
      <c r="O108" s="2" t="s">
        <v>232</v>
      </c>
      <c r="R108" s="11"/>
      <c r="T108" s="11"/>
      <c r="U108" s="2" t="s">
        <v>183</v>
      </c>
      <c r="Y108" s="2" t="s">
        <v>1029</v>
      </c>
      <c r="Z108" s="6" t="s">
        <v>1030</v>
      </c>
      <c r="AA108" s="5" t="s">
        <v>1031</v>
      </c>
      <c r="AB108" s="11"/>
      <c r="AC108" s="17" t="str">
        <f>", '"&amp;A108&amp;"': {megami: '"&amp;B108&amp;"'"&amp;IF(C108&lt;&gt;"",", anotherID: '"&amp;C108&amp;"', replace: '"&amp;D108&amp;"'","")&amp;", name: '"&amp;SUBSTITUTE(E108,"'","\'")&amp;"', nameEn: '"&amp;SUBSTITUTE(H108,"'","\'")&amp;"', ruby: '"&amp;F108&amp;"', baseType: '"&amp;VLOOKUP(J108,マスタ!$A$1:$B$99,2,FALSE)&amp;"'"&amp;IF(K108="○",", extra: true","")&amp;IF(L108&lt;&gt;"",", extraFrom: '"&amp;L108&amp;"'","")&amp;IF(M108&lt;&gt;"",", exchangabaleTo: '"&amp;M108&amp;"'","")&amp;IF(N108="○",", poison: true","")&amp;", types: ['"&amp;VLOOKUP(O108,マスタ!$D$1:$E$99,2,FALSE)&amp;"'"&amp;IF(P108&lt;&gt;"",", '"&amp;VLOOKUP(P108,マスタ!$D$1:$E$99,2,FALSE)&amp;"'","")&amp;"]"&amp;IF(Q108&lt;&gt;"",", range: '"&amp;Q108&amp;"'","")&amp;IF(S108&lt;&gt;"",", damage: '"&amp;S108&amp;"'","")&amp;IF(U108&lt;&gt;"",", capacity: '"&amp;U108&amp;"'","")&amp;IF(V108&lt;&gt;"",", cost: '"&amp;V108&amp;"'","")&amp;", text: '"&amp;SUBSTITUTE(Y108,CHAR(10),"\n")&amp;"', textEn: '"&amp;SUBSTITUTE(SUBSTITUTE(AA108,CHAR(10),"\n"),"'","\'")&amp;"'"&amp;IF(W108="○",", sealable: true","")&amp;IF(X108="○",",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9" ht="13.5">
      <c r="A109" s="2" t="s">
        <v>1032</v>
      </c>
      <c r="B109" s="2" t="s">
        <v>95</v>
      </c>
      <c r="E109" s="2" t="s">
        <v>1033</v>
      </c>
      <c r="F109" s="2" t="s">
        <v>1034</v>
      </c>
      <c r="G109" s="6" t="s">
        <v>1035</v>
      </c>
      <c r="H109" s="5" t="s">
        <v>1036</v>
      </c>
      <c r="J109" s="2" t="s">
        <v>259</v>
      </c>
      <c r="O109" s="2" t="s">
        <v>223</v>
      </c>
      <c r="R109" s="11"/>
      <c r="T109" s="11"/>
      <c r="V109" s="2" t="s">
        <v>193</v>
      </c>
      <c r="Y109" s="2" t="s">
        <v>1037</v>
      </c>
      <c r="Z109" s="6" t="s">
        <v>1038</v>
      </c>
      <c r="AA109" s="5" t="s">
        <v>1039</v>
      </c>
      <c r="AB109" s="11"/>
      <c r="AC109" s="17" t="str">
        <f>", '"&amp;A109&amp;"': {megami: '"&amp;B109&amp;"'"&amp;IF(C109&lt;&gt;"",", anotherID: '"&amp;C109&amp;"', replace: '"&amp;D109&amp;"'","")&amp;", name: '"&amp;SUBSTITUTE(E109,"'","\'")&amp;"', nameEn: '"&amp;SUBSTITUTE(H109,"'","\'")&amp;"', ruby: '"&amp;F109&amp;"', baseType: '"&amp;VLOOKUP(J109,マスタ!$A$1:$B$99,2,FALSE)&amp;"'"&amp;IF(K109="○",", extra: true","")&amp;IF(L109&lt;&gt;"",", extraFrom: '"&amp;L109&amp;"'","")&amp;IF(M109&lt;&gt;"",", exchangabaleTo: '"&amp;M109&amp;"'","")&amp;IF(N109="○",", poison: true","")&amp;", types: ['"&amp;VLOOKUP(O109,マスタ!$D$1:$E$99,2,FALSE)&amp;"'"&amp;IF(P109&lt;&gt;"",", '"&amp;VLOOKUP(P109,マスタ!$D$1:$E$99,2,FALSE)&amp;"'","")&amp;"]"&amp;IF(Q109&lt;&gt;"",", range: '"&amp;Q109&amp;"'","")&amp;IF(S109&lt;&gt;"",", damage: '"&amp;S109&amp;"'","")&amp;IF(U109&lt;&gt;"",", capacity: '"&amp;U109&amp;"'","")&amp;IF(V109&lt;&gt;"",", cost: '"&amp;V109&amp;"'","")&amp;", text: '"&amp;SUBSTITUTE(Y109,CHAR(10),"\n")&amp;"', textEn: '"&amp;SUBSTITUTE(SUBSTITUTE(AA109,CHAR(10),"\n"),"'","\'")&amp;"'"&amp;IF(W109="○",", sealable: true","")&amp;IF(X109="○",",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9" ht="13.5">
      <c r="A110" s="2" t="s">
        <v>1040</v>
      </c>
      <c r="B110" s="2" t="s">
        <v>95</v>
      </c>
      <c r="E110" s="2" t="s">
        <v>1041</v>
      </c>
      <c r="F110" s="2" t="s">
        <v>1042</v>
      </c>
      <c r="G110" s="6" t="s">
        <v>1043</v>
      </c>
      <c r="H110" s="5" t="s">
        <v>1044</v>
      </c>
      <c r="J110" s="2" t="s">
        <v>259</v>
      </c>
      <c r="O110" s="2" t="s">
        <v>232</v>
      </c>
      <c r="P110" s="2" t="s">
        <v>241</v>
      </c>
      <c r="R110" s="11"/>
      <c r="T110" s="11"/>
      <c r="U110" s="2" t="s">
        <v>278</v>
      </c>
      <c r="V110" s="2" t="s">
        <v>183</v>
      </c>
      <c r="Y110" s="2" t="s">
        <v>1045</v>
      </c>
      <c r="Z110" s="6" t="s">
        <v>1046</v>
      </c>
      <c r="AA110" s="5" t="s">
        <v>1047</v>
      </c>
      <c r="AB110" s="11"/>
      <c r="AC110" s="17" t="str">
        <f>", '"&amp;A110&amp;"': {megami: '"&amp;B110&amp;"'"&amp;IF(C110&lt;&gt;"",", anotherID: '"&amp;C110&amp;"', replace: '"&amp;D110&amp;"'","")&amp;", name: '"&amp;SUBSTITUTE(E110,"'","\'")&amp;"', nameEn: '"&amp;SUBSTITUTE(H110,"'","\'")&amp;"', ruby: '"&amp;F110&amp;"', baseType: '"&amp;VLOOKUP(J110,マスタ!$A$1:$B$99,2,FALSE)&amp;"'"&amp;IF(K110="○",", extra: true","")&amp;IF(L110&lt;&gt;"",", extraFrom: '"&amp;L110&amp;"'","")&amp;IF(M110&lt;&gt;"",", exchangabaleTo: '"&amp;M110&amp;"'","")&amp;IF(N110="○",", poison: true","")&amp;", types: ['"&amp;VLOOKUP(O110,マスタ!$D$1:$E$99,2,FALSE)&amp;"'"&amp;IF(P110&lt;&gt;"",", '"&amp;VLOOKUP(P110,マスタ!$D$1:$E$99,2,FALSE)&amp;"'","")&amp;"]"&amp;IF(Q110&lt;&gt;"",", range: '"&amp;Q110&amp;"'","")&amp;IF(S110&lt;&gt;"",", damage: '"&amp;S110&amp;"'","")&amp;IF(U110&lt;&gt;"",", capacity: '"&amp;U110&amp;"'","")&amp;IF(V110&lt;&gt;"",", cost: '"&amp;V110&amp;"'","")&amp;", text: '"&amp;SUBSTITUTE(Y110,CHAR(10),"\n")&amp;"', textEn: '"&amp;SUBSTITUTE(SUBSTITUTE(AA110,CHAR(10),"\n"),"'","\'")&amp;"'"&amp;IF(W110="○",", sealable: true","")&amp;IF(X110="○",",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9" ht="13.5">
      <c r="A111" s="2" t="s">
        <v>1048</v>
      </c>
      <c r="B111" s="2" t="s">
        <v>95</v>
      </c>
      <c r="E111" s="2" t="s">
        <v>1049</v>
      </c>
      <c r="F111" s="2" t="s">
        <v>1050</v>
      </c>
      <c r="G111" s="6" t="s">
        <v>1051</v>
      </c>
      <c r="H111" s="5" t="s">
        <v>1052</v>
      </c>
      <c r="J111" s="2" t="s">
        <v>259</v>
      </c>
      <c r="O111" s="2" t="s">
        <v>176</v>
      </c>
      <c r="Q111" s="2" t="s">
        <v>1053</v>
      </c>
      <c r="R111" s="11"/>
      <c r="S111" s="2" t="s">
        <v>721</v>
      </c>
      <c r="T111" s="11"/>
      <c r="V111" s="2" t="s">
        <v>352</v>
      </c>
      <c r="Y111" s="2" t="s">
        <v>1054</v>
      </c>
      <c r="Z111" s="6" t="s">
        <v>1055</v>
      </c>
      <c r="AA111" s="5" t="s">
        <v>1056</v>
      </c>
      <c r="AB111" s="11"/>
      <c r="AC111" s="17" t="str">
        <f>", '"&amp;A111&amp;"': {megami: '"&amp;B111&amp;"'"&amp;IF(C111&lt;&gt;"",", anotherID: '"&amp;C111&amp;"', replace: '"&amp;D111&amp;"'","")&amp;", name: '"&amp;SUBSTITUTE(E111,"'","\'")&amp;"', nameEn: '"&amp;SUBSTITUTE(H111,"'","\'")&amp;"', ruby: '"&amp;F111&amp;"', baseType: '"&amp;VLOOKUP(J111,マスタ!$A$1:$B$99,2,FALSE)&amp;"'"&amp;IF(K111="○",", extra: true","")&amp;IF(L111&lt;&gt;"",", extraFrom: '"&amp;L111&amp;"'","")&amp;IF(M111&lt;&gt;"",", exchangabaleTo: '"&amp;M111&amp;"'","")&amp;IF(N111="○",", poison: true","")&amp;", types: ['"&amp;VLOOKUP(O111,マスタ!$D$1:$E$99,2,FALSE)&amp;"'"&amp;IF(P111&lt;&gt;"",", '"&amp;VLOOKUP(P111,マスタ!$D$1:$E$99,2,FALSE)&amp;"'","")&amp;"]"&amp;IF(Q111&lt;&gt;"",", range: '"&amp;Q111&amp;"'","")&amp;IF(S111&lt;&gt;"",", damage: '"&amp;S111&amp;"'","")&amp;IF(U111&lt;&gt;"",", capacity: '"&amp;U111&amp;"'","")&amp;IF(V111&lt;&gt;"",", cost: '"&amp;V111&amp;"'","")&amp;", text: '"&amp;SUBSTITUTE(Y111,CHAR(10),"\n")&amp;"', textEn: '"&amp;SUBSTITUTE(SUBSTITUTE(AA111,CHAR(10),"\n"),"'","\'")&amp;"'"&amp;IF(W111="○",", sealable: true","")&amp;IF(X111="○",",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9" ht="48">
      <c r="A112" s="2" t="s">
        <v>1057</v>
      </c>
      <c r="B112" s="2" t="s">
        <v>95</v>
      </c>
      <c r="E112" s="2" t="s">
        <v>1058</v>
      </c>
      <c r="F112" s="2" t="s">
        <v>1059</v>
      </c>
      <c r="G112" s="6" t="s">
        <v>1060</v>
      </c>
      <c r="H112" s="5" t="s">
        <v>1061</v>
      </c>
      <c r="J112" s="2" t="s">
        <v>259</v>
      </c>
      <c r="O112" s="2" t="s">
        <v>232</v>
      </c>
      <c r="P112" s="2" t="s">
        <v>212</v>
      </c>
      <c r="R112" s="11"/>
      <c r="T112" s="11"/>
      <c r="U112" s="2" t="s">
        <v>251</v>
      </c>
      <c r="V112" s="2" t="s">
        <v>278</v>
      </c>
      <c r="Y112" s="12" t="s">
        <v>1062</v>
      </c>
      <c r="Z112" s="24" t="s">
        <v>1063</v>
      </c>
      <c r="AA112" s="5" t="s">
        <v>1064</v>
      </c>
      <c r="AB112" s="11"/>
      <c r="AC112" s="17" t="str">
        <f>", '"&amp;A112&amp;"': {megami: '"&amp;B112&amp;"'"&amp;IF(C112&lt;&gt;"",", anotherID: '"&amp;C112&amp;"', replace: '"&amp;D112&amp;"'","")&amp;", name: '"&amp;SUBSTITUTE(E112,"'","\'")&amp;"', nameEn: '"&amp;SUBSTITUTE(H112,"'","\'")&amp;"', ruby: '"&amp;F112&amp;"', baseType: '"&amp;VLOOKUP(J112,マスタ!$A$1:$B$99,2,FALSE)&amp;"'"&amp;IF(K112="○",", extra: true","")&amp;IF(L112&lt;&gt;"",", extraFrom: '"&amp;L112&amp;"'","")&amp;IF(M112&lt;&gt;"",", exchangabaleTo: '"&amp;M112&amp;"'","")&amp;IF(N112="○",", poison: true","")&amp;", types: ['"&amp;VLOOKUP(O112,マスタ!$D$1:$E$99,2,FALSE)&amp;"'"&amp;IF(P112&lt;&gt;"",", '"&amp;VLOOKUP(P112,マスタ!$D$1:$E$99,2,FALSE)&amp;"'","")&amp;"]"&amp;IF(Q112&lt;&gt;"",", range: '"&amp;Q112&amp;"'","")&amp;IF(S112&lt;&gt;"",", damage: '"&amp;S112&amp;"'","")&amp;IF(U112&lt;&gt;"",", capacity: '"&amp;U112&amp;"'","")&amp;IF(V112&lt;&gt;"",", cost: '"&amp;V112&amp;"'","")&amp;", text: '"&amp;SUBSTITUTE(Y112,CHAR(10),"\n")&amp;"', textEn: '"&amp;SUBSTITUTE(SUBSTITUTE(AA112,CHAR(10),"\n"),"'","\'")&amp;"'"&amp;IF(W112="○",", sealable: true","")&amp;IF(X112="○",",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9" ht="36">
      <c r="A113" s="2" t="s">
        <v>1065</v>
      </c>
      <c r="B113" s="2" t="s">
        <v>95</v>
      </c>
      <c r="E113" s="2" t="s">
        <v>1066</v>
      </c>
      <c r="F113" s="2" t="s">
        <v>1067</v>
      </c>
      <c r="G113" s="6" t="s">
        <v>1068</v>
      </c>
      <c r="H113" s="5" t="s">
        <v>1069</v>
      </c>
      <c r="J113" s="2" t="s">
        <v>175</v>
      </c>
      <c r="K113" s="2" t="s">
        <v>73</v>
      </c>
      <c r="N113" s="2" t="s">
        <v>73</v>
      </c>
      <c r="O113" s="2" t="s">
        <v>223</v>
      </c>
      <c r="R113" s="11"/>
      <c r="T113" s="11"/>
      <c r="Y113" s="12" t="s">
        <v>1070</v>
      </c>
      <c r="Z113" s="24" t="s">
        <v>1071</v>
      </c>
      <c r="AA113" s="5" t="s">
        <v>1072</v>
      </c>
      <c r="AB113" s="11"/>
      <c r="AC113" s="17" t="str">
        <f>", '"&amp;A113&amp;"': {megami: '"&amp;B113&amp;"'"&amp;IF(C113&lt;&gt;"",", anotherID: '"&amp;C113&amp;"', replace: '"&amp;D113&amp;"'","")&amp;", name: '"&amp;SUBSTITUTE(E113,"'","\'")&amp;"', nameEn: '"&amp;SUBSTITUTE(H113,"'","\'")&amp;"', ruby: '"&amp;F113&amp;"', baseType: '"&amp;VLOOKUP(J113,マスタ!$A$1:$B$99,2,FALSE)&amp;"'"&amp;IF(K113="○",", extra: true","")&amp;IF(L113&lt;&gt;"",", extraFrom: '"&amp;L113&amp;"'","")&amp;IF(M113&lt;&gt;"",", exchangabaleTo: '"&amp;M113&amp;"'","")&amp;IF(N113="○",", poison: true","")&amp;", types: ['"&amp;VLOOKUP(O113,マスタ!$D$1:$E$99,2,FALSE)&amp;"'"&amp;IF(P113&lt;&gt;"",", '"&amp;VLOOKUP(P113,マスタ!$D$1:$E$99,2,FALSE)&amp;"'","")&amp;"]"&amp;IF(Q113&lt;&gt;"",", range: '"&amp;Q113&amp;"'","")&amp;IF(S113&lt;&gt;"",", damage: '"&amp;S113&amp;"'","")&amp;IF(U113&lt;&gt;"",", capacity: '"&amp;U113&amp;"'","")&amp;IF(V113&lt;&gt;"",", cost: '"&amp;V113&amp;"'","")&amp;", text: '"&amp;SUBSTITUTE(Y113,CHAR(10),"\n")&amp;"', textEn: '"&amp;SUBSTITUTE(SUBSTITUTE(AA113,CHAR(10),"\n"),"'","\'")&amp;"'"&amp;IF(W113="○",", sealable: true","")&amp;IF(X113="○",",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9" ht="36">
      <c r="A114" s="2" t="s">
        <v>1073</v>
      </c>
      <c r="B114" s="2" t="s">
        <v>95</v>
      </c>
      <c r="E114" s="2" t="s">
        <v>1074</v>
      </c>
      <c r="F114" s="2" t="s">
        <v>1075</v>
      </c>
      <c r="G114" s="6" t="s">
        <v>1076</v>
      </c>
      <c r="H114" s="5" t="s">
        <v>1077</v>
      </c>
      <c r="J114" s="2" t="s">
        <v>175</v>
      </c>
      <c r="K114" s="2" t="s">
        <v>73</v>
      </c>
      <c r="N114" s="2" t="s">
        <v>73</v>
      </c>
      <c r="O114" s="2" t="s">
        <v>223</v>
      </c>
      <c r="R114" s="11"/>
      <c r="T114" s="11"/>
      <c r="Y114" s="12" t="s">
        <v>1078</v>
      </c>
      <c r="Z114" s="6" t="s">
        <v>1079</v>
      </c>
      <c r="AA114" s="5" t="s">
        <v>1080</v>
      </c>
      <c r="AB114" s="11"/>
      <c r="AC114" s="17" t="str">
        <f>", '"&amp;A114&amp;"': {megami: '"&amp;B114&amp;"'"&amp;IF(C114&lt;&gt;"",", anotherID: '"&amp;C114&amp;"', replace: '"&amp;D114&amp;"'","")&amp;", name: '"&amp;SUBSTITUTE(E114,"'","\'")&amp;"', nameEn: '"&amp;SUBSTITUTE(H114,"'","\'")&amp;"', ruby: '"&amp;F114&amp;"', baseType: '"&amp;VLOOKUP(J114,マスタ!$A$1:$B$99,2,FALSE)&amp;"'"&amp;IF(K114="○",", extra: true","")&amp;IF(L114&lt;&gt;"",", extraFrom: '"&amp;L114&amp;"'","")&amp;IF(M114&lt;&gt;"",", exchangabaleTo: '"&amp;M114&amp;"'","")&amp;IF(N114="○",", poison: true","")&amp;", types: ['"&amp;VLOOKUP(O114,マスタ!$D$1:$E$99,2,FALSE)&amp;"'"&amp;IF(P114&lt;&gt;"",", '"&amp;VLOOKUP(P114,マスタ!$D$1:$E$99,2,FALSE)&amp;"'","")&amp;"]"&amp;IF(Q114&lt;&gt;"",", range: '"&amp;Q114&amp;"'","")&amp;IF(S114&lt;&gt;"",", damage: '"&amp;S114&amp;"'","")&amp;IF(U114&lt;&gt;"",", capacity: '"&amp;U114&amp;"'","")&amp;IF(V114&lt;&gt;"",", cost: '"&amp;V114&amp;"'","")&amp;", text: '"&amp;SUBSTITUTE(Y114,CHAR(10),"\n")&amp;"', textEn: '"&amp;SUBSTITUTE(SUBSTITUTE(AA114,CHAR(10),"\n"),"'","\'")&amp;"'"&amp;IF(W114="○",", sealable: true","")&amp;IF(X114="○",",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9" ht="36">
      <c r="A115" s="2" t="s">
        <v>1081</v>
      </c>
      <c r="B115" s="2" t="s">
        <v>95</v>
      </c>
      <c r="E115" s="2" t="s">
        <v>1082</v>
      </c>
      <c r="F115" s="2" t="s">
        <v>1083</v>
      </c>
      <c r="G115" s="6" t="s">
        <v>1084</v>
      </c>
      <c r="H115" s="5" t="s">
        <v>1085</v>
      </c>
      <c r="J115" s="2" t="s">
        <v>175</v>
      </c>
      <c r="K115" s="2" t="s">
        <v>73</v>
      </c>
      <c r="N115" s="2" t="s">
        <v>73</v>
      </c>
      <c r="O115" s="2" t="s">
        <v>232</v>
      </c>
      <c r="R115" s="11"/>
      <c r="T115" s="11"/>
      <c r="U115" s="2" t="s">
        <v>193</v>
      </c>
      <c r="Y115" s="12" t="s">
        <v>1086</v>
      </c>
      <c r="Z115" s="24" t="s">
        <v>1087</v>
      </c>
      <c r="AA115" s="5" t="s">
        <v>1088</v>
      </c>
      <c r="AB115" s="11"/>
      <c r="AC115" s="17" t="str">
        <f>", '"&amp;A115&amp;"': {megami: '"&amp;B115&amp;"'"&amp;IF(C115&lt;&gt;"",", anotherID: '"&amp;C115&amp;"', replace: '"&amp;D115&amp;"'","")&amp;", name: '"&amp;SUBSTITUTE(E115,"'","\'")&amp;"', nameEn: '"&amp;SUBSTITUTE(H115,"'","\'")&amp;"', ruby: '"&amp;F115&amp;"', baseType: '"&amp;VLOOKUP(J115,マスタ!$A$1:$B$99,2,FALSE)&amp;"'"&amp;IF(K115="○",", extra: true","")&amp;IF(L115&lt;&gt;"",", extraFrom: '"&amp;L115&amp;"'","")&amp;IF(M115&lt;&gt;"",", exchangabaleTo: '"&amp;M115&amp;"'","")&amp;IF(N115="○",", poison: true","")&amp;", types: ['"&amp;VLOOKUP(O115,マスタ!$D$1:$E$99,2,FALSE)&amp;"'"&amp;IF(P115&lt;&gt;"",", '"&amp;VLOOKUP(P115,マスタ!$D$1:$E$99,2,FALSE)&amp;"'","")&amp;"]"&amp;IF(Q115&lt;&gt;"",", range: '"&amp;Q115&amp;"'","")&amp;IF(S115&lt;&gt;"",", damage: '"&amp;S115&amp;"'","")&amp;IF(U115&lt;&gt;"",", capacity: '"&amp;U115&amp;"'","")&amp;IF(V115&lt;&gt;"",", cost: '"&amp;V115&amp;"'","")&amp;", text: '"&amp;SUBSTITUTE(Y115,CHAR(10),"\n")&amp;"', textEn: '"&amp;SUBSTITUTE(SUBSTITUTE(AA115,CHAR(10),"\n"),"'","\'")&amp;"'"&amp;IF(W115="○",", sealable: true","")&amp;IF(X115="○",",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9" ht="24">
      <c r="A116" s="2" t="s">
        <v>1089</v>
      </c>
      <c r="B116" s="2" t="s">
        <v>95</v>
      </c>
      <c r="E116" s="2" t="s">
        <v>1090</v>
      </c>
      <c r="F116" s="2" t="s">
        <v>1091</v>
      </c>
      <c r="G116" s="6" t="s">
        <v>1092</v>
      </c>
      <c r="H116" s="5" t="s">
        <v>1093</v>
      </c>
      <c r="J116" s="2" t="s">
        <v>175</v>
      </c>
      <c r="K116" s="2" t="s">
        <v>73</v>
      </c>
      <c r="N116" s="2" t="s">
        <v>73</v>
      </c>
      <c r="O116" s="2" t="s">
        <v>223</v>
      </c>
      <c r="R116" s="11"/>
      <c r="T116" s="11"/>
      <c r="Y116" s="12" t="s">
        <v>1094</v>
      </c>
      <c r="Z116" s="6" t="s">
        <v>1095</v>
      </c>
      <c r="AA116" s="5" t="s">
        <v>1096</v>
      </c>
      <c r="AB116" s="11"/>
      <c r="AC116" s="17" t="str">
        <f>", '"&amp;A116&amp;"': {megami: '"&amp;B116&amp;"'"&amp;IF(C116&lt;&gt;"",", anotherID: '"&amp;C116&amp;"', replace: '"&amp;D116&amp;"'","")&amp;", name: '"&amp;SUBSTITUTE(E116,"'","\'")&amp;"', nameEn: '"&amp;SUBSTITUTE(H116,"'","\'")&amp;"', ruby: '"&amp;F116&amp;"', baseType: '"&amp;VLOOKUP(J116,マスタ!$A$1:$B$99,2,FALSE)&amp;"'"&amp;IF(K116="○",", extra: true","")&amp;IF(L116&lt;&gt;"",", extraFrom: '"&amp;L116&amp;"'","")&amp;IF(M116&lt;&gt;"",", exchangabaleTo: '"&amp;M116&amp;"'","")&amp;IF(N116="○",", poison: true","")&amp;", types: ['"&amp;VLOOKUP(O116,マスタ!$D$1:$E$99,2,FALSE)&amp;"'"&amp;IF(P116&lt;&gt;"",", '"&amp;VLOOKUP(P116,マスタ!$D$1:$E$99,2,FALSE)&amp;"'","")&amp;"]"&amp;IF(Q116&lt;&gt;"",", range: '"&amp;Q116&amp;"'","")&amp;IF(S116&lt;&gt;"",", damage: '"&amp;S116&amp;"'","")&amp;IF(U116&lt;&gt;"",", capacity: '"&amp;U116&amp;"'","")&amp;IF(V116&lt;&gt;"",", cost: '"&amp;V116&amp;"'","")&amp;", text: '"&amp;SUBSTITUTE(Y116,CHAR(10),"\n")&amp;"', textEn: '"&amp;SUBSTITUTE(SUBSTITUTE(AA116,CHAR(10),"\n"),"'","\'")&amp;"'"&amp;IF(W116="○",", sealable: true","")&amp;IF(X116="○",",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9" ht="24">
      <c r="A117" s="2" t="s">
        <v>1097</v>
      </c>
      <c r="B117" s="2" t="s">
        <v>108</v>
      </c>
      <c r="E117" s="2" t="s">
        <v>1098</v>
      </c>
      <c r="G117" s="6" t="s">
        <v>1099</v>
      </c>
      <c r="H117" s="5" t="s">
        <v>1100</v>
      </c>
      <c r="J117" s="2" t="s">
        <v>175</v>
      </c>
      <c r="O117" s="2" t="s">
        <v>223</v>
      </c>
      <c r="R117" s="11"/>
      <c r="T117" s="11"/>
      <c r="Y117" s="12" t="s">
        <v>1101</v>
      </c>
      <c r="Z117" s="46" t="s">
        <v>1102</v>
      </c>
      <c r="AA117" s="5" t="s">
        <v>1103</v>
      </c>
      <c r="AB117" s="11"/>
      <c r="AC117" s="17" t="str">
        <f>", '"&amp;A117&amp;"': {megami: '"&amp;B117&amp;"'"&amp;IF(C117&lt;&gt;"",", anotherID: '"&amp;C117&amp;"', replace: '"&amp;D117&amp;"'","")&amp;", name: '"&amp;SUBSTITUTE(E117,"'","\'")&amp;"', nameEn: '"&amp;SUBSTITUTE(H117,"'","\'")&amp;"', ruby: '"&amp;F117&amp;"', baseType: '"&amp;VLOOKUP(J117,マスタ!$A$1:$B$99,2,FALSE)&amp;"'"&amp;IF(K117="○",", extra: true","")&amp;IF(L117&lt;&gt;"",", extraFrom: '"&amp;L117&amp;"'","")&amp;IF(M117&lt;&gt;"",", exchangabaleTo: '"&amp;M117&amp;"'","")&amp;IF(N117="○",", poison: true","")&amp;", types: ['"&amp;VLOOKUP(O117,マスタ!$D$1:$E$99,2,FALSE)&amp;"'"&amp;IF(P117&lt;&gt;"",", '"&amp;VLOOKUP(P117,マスタ!$D$1:$E$99,2,FALSE)&amp;"'","")&amp;"]"&amp;IF(Q117&lt;&gt;"",", range: '"&amp;Q117&amp;"'","")&amp;IF(S117&lt;&gt;"",", damage: '"&amp;S117&amp;"'","")&amp;IF(U117&lt;&gt;"",", capacity: '"&amp;U117&amp;"'","")&amp;IF(V117&lt;&gt;"",", cost: '"&amp;V117&amp;"'","")&amp;", text: '"&amp;SUBSTITUTE(Y117,CHAR(10),"\n")&amp;"', textEn: '"&amp;SUBSTITUTE(SUBSTITUTE(AA117,CHAR(10),"\n"),"'","\'")&amp;"'"&amp;IF(W117="○",", sealable: true","")&amp;IF(X117="○",",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9" ht="36">
      <c r="A118" s="2" t="s">
        <v>1104</v>
      </c>
      <c r="B118" s="2" t="s">
        <v>108</v>
      </c>
      <c r="E118" s="2" t="s">
        <v>1105</v>
      </c>
      <c r="G118" s="6" t="s">
        <v>1106</v>
      </c>
      <c r="H118" s="5" t="s">
        <v>1107</v>
      </c>
      <c r="J118" s="2" t="s">
        <v>175</v>
      </c>
      <c r="O118" s="2" t="s">
        <v>223</v>
      </c>
      <c r="R118" s="11"/>
      <c r="T118" s="11"/>
      <c r="Y118" s="12" t="s">
        <v>1108</v>
      </c>
      <c r="Z118" s="50" t="s">
        <v>1109</v>
      </c>
      <c r="AA118" s="5" t="s">
        <v>1110</v>
      </c>
      <c r="AB118" s="11"/>
      <c r="AC118" s="17" t="str">
        <f>", '"&amp;A118&amp;"': {megami: '"&amp;B118&amp;"'"&amp;IF(C118&lt;&gt;"",", anotherID: '"&amp;C118&amp;"', replace: '"&amp;D118&amp;"'","")&amp;", name: '"&amp;SUBSTITUTE(E118,"'","\'")&amp;"', nameEn: '"&amp;SUBSTITUTE(H118,"'","\'")&amp;"', ruby: '"&amp;F118&amp;"', baseType: '"&amp;VLOOKUP(J118,マスタ!$A$1:$B$99,2,FALSE)&amp;"'"&amp;IF(K118="○",", extra: true","")&amp;IF(L118&lt;&gt;"",", extraFrom: '"&amp;L118&amp;"'","")&amp;IF(M118&lt;&gt;"",", exchangabaleTo: '"&amp;M118&amp;"'","")&amp;IF(N118="○",", poison: true","")&amp;", types: ['"&amp;VLOOKUP(O118,マスタ!$D$1:$E$99,2,FALSE)&amp;"'"&amp;IF(P118&lt;&gt;"",", '"&amp;VLOOKUP(P118,マスタ!$D$1:$E$99,2,FALSE)&amp;"'","")&amp;"]"&amp;IF(Q118&lt;&gt;"",", range: '"&amp;Q118&amp;"'","")&amp;IF(S118&lt;&gt;"",", damage: '"&amp;S118&amp;"'","")&amp;IF(U118&lt;&gt;"",", capacity: '"&amp;U118&amp;"'","")&amp;IF(V118&lt;&gt;"",", cost: '"&amp;V118&amp;"'","")&amp;", text: '"&amp;SUBSTITUTE(Y118,CHAR(10),"\n")&amp;"', textEn: '"&amp;SUBSTITUTE(SUBSTITUTE(AA118,CHAR(10),"\n"),"'","\'")&amp;"'"&amp;IF(W118="○",", sealable: true","")&amp;IF(X118="○",",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9" ht="108.75">
      <c r="A119" s="2" t="s">
        <v>1111</v>
      </c>
      <c r="B119" s="2" t="s">
        <v>108</v>
      </c>
      <c r="E119" s="2" t="s">
        <v>1112</v>
      </c>
      <c r="G119" s="6" t="s">
        <v>1113</v>
      </c>
      <c r="H119" s="5" t="s">
        <v>1114</v>
      </c>
      <c r="J119" s="2" t="s">
        <v>175</v>
      </c>
      <c r="O119" s="2" t="s">
        <v>223</v>
      </c>
      <c r="P119" s="2" t="s">
        <v>241</v>
      </c>
      <c r="R119" s="11"/>
      <c r="T119" s="11"/>
      <c r="Y119" s="12" t="s">
        <v>1115</v>
      </c>
      <c r="Z119" s="24" t="s">
        <v>1116</v>
      </c>
      <c r="AA119" s="25" t="s">
        <v>1117</v>
      </c>
      <c r="AB119" s="11"/>
      <c r="AC119" s="17" t="str">
        <f>", '"&amp;A119&amp;"': {megami: '"&amp;B119&amp;"'"&amp;IF(C119&lt;&gt;"",", anotherID: '"&amp;C119&amp;"', replace: '"&amp;D119&amp;"'","")&amp;", name: '"&amp;SUBSTITUTE(E119,"'","\'")&amp;"', nameEn: '"&amp;SUBSTITUTE(H119,"'","\'")&amp;"', ruby: '"&amp;F119&amp;"', baseType: '"&amp;VLOOKUP(J119,マスタ!$A$1:$B$99,2,FALSE)&amp;"'"&amp;IF(K119="○",", extra: true","")&amp;IF(L119&lt;&gt;"",", extraFrom: '"&amp;L119&amp;"'","")&amp;IF(M119&lt;&gt;"",", exchangabaleTo: '"&amp;M119&amp;"'","")&amp;IF(N119="○",", poison: true","")&amp;", types: ['"&amp;VLOOKUP(O119,マスタ!$D$1:$E$99,2,FALSE)&amp;"'"&amp;IF(P119&lt;&gt;"",", '"&amp;VLOOKUP(P119,マスタ!$D$1:$E$99,2,FALSE)&amp;"'","")&amp;"]"&amp;IF(Q119&lt;&gt;"",", range: '"&amp;Q119&amp;"'","")&amp;IF(S119&lt;&gt;"",", damage: '"&amp;S119&amp;"'","")&amp;IF(U119&lt;&gt;"",", capacity: '"&amp;U119&amp;"'","")&amp;IF(V119&lt;&gt;"",", cost: '"&amp;V119&amp;"'","")&amp;", text: '"&amp;SUBSTITUTE(Y119,CHAR(10),"\n")&amp;"', textEn: '"&amp;SUBSTITUTE(SUBSTITUTE(AA119,CHAR(10),"\n"),"'","\'")&amp;"'"&amp;IF(W119="○",", sealable: true","")&amp;IF(X119="○",",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9" ht="84.75">
      <c r="A120" s="2" t="s">
        <v>1118</v>
      </c>
      <c r="B120" s="2" t="s">
        <v>108</v>
      </c>
      <c r="E120" s="2" t="s">
        <v>1119</v>
      </c>
      <c r="G120" s="6" t="s">
        <v>1120</v>
      </c>
      <c r="H120" s="5" t="s">
        <v>1121</v>
      </c>
      <c r="J120" s="2" t="s">
        <v>175</v>
      </c>
      <c r="O120" s="2" t="s">
        <v>223</v>
      </c>
      <c r="P120" s="2" t="s">
        <v>212</v>
      </c>
      <c r="R120" s="11"/>
      <c r="T120" s="11"/>
      <c r="Y120" s="12" t="s">
        <v>1122</v>
      </c>
      <c r="Z120" s="45" t="s">
        <v>1762</v>
      </c>
      <c r="AA120" s="33" t="s">
        <v>1123</v>
      </c>
      <c r="AB120" s="11"/>
      <c r="AC120" s="17" t="str">
        <f>", '"&amp;A120&amp;"': {megami: '"&amp;B120&amp;"'"&amp;IF(C120&lt;&gt;"",", anotherID: '"&amp;C120&amp;"', replace: '"&amp;D120&amp;"'","")&amp;", name: '"&amp;SUBSTITUTE(E120,"'","\'")&amp;"', nameEn: '"&amp;SUBSTITUTE(H120,"'","\'")&amp;"', ruby: '"&amp;F120&amp;"', baseType: '"&amp;VLOOKUP(J120,マスタ!$A$1:$B$99,2,FALSE)&amp;"'"&amp;IF(K120="○",", extra: true","")&amp;IF(L120&lt;&gt;"",", extraFrom: '"&amp;L120&amp;"'","")&amp;IF(M120&lt;&gt;"",", exchangabaleTo: '"&amp;M120&amp;"'","")&amp;IF(N120="○",", poison: true","")&amp;", types: ['"&amp;VLOOKUP(O120,マスタ!$D$1:$E$99,2,FALSE)&amp;"'"&amp;IF(P120&lt;&gt;"",", '"&amp;VLOOKUP(P120,マスタ!$D$1:$E$99,2,FALSE)&amp;"'","")&amp;"]"&amp;IF(Q120&lt;&gt;"",", range: '"&amp;Q120&amp;"'","")&amp;IF(S120&lt;&gt;"",", damage: '"&amp;S120&amp;"'","")&amp;IF(U120&lt;&gt;"",", capacity: '"&amp;U120&amp;"'","")&amp;IF(V120&lt;&gt;"",", cost: '"&amp;V120&amp;"'","")&amp;", text: '"&amp;SUBSTITUTE(Y120,CHAR(10),"\n")&amp;"', textEn: '"&amp;SUBSTITUTE(SUBSTITUTE(AA120,CHAR(10),"\n"),"'","\'")&amp;"'"&amp;IF(W120="○",", sealable: true","")&amp;IF(X120="○",",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9" ht="72.75">
      <c r="A121" s="2" t="s">
        <v>1124</v>
      </c>
      <c r="B121" s="2" t="s">
        <v>108</v>
      </c>
      <c r="E121" s="2" t="s">
        <v>1125</v>
      </c>
      <c r="G121" s="6" t="s">
        <v>1126</v>
      </c>
      <c r="H121" s="5" t="s">
        <v>1127</v>
      </c>
      <c r="J121" s="2" t="s">
        <v>175</v>
      </c>
      <c r="O121" s="2" t="s">
        <v>223</v>
      </c>
      <c r="P121" s="2" t="s">
        <v>212</v>
      </c>
      <c r="R121" s="11"/>
      <c r="T121" s="11"/>
      <c r="Y121" s="12" t="s">
        <v>1128</v>
      </c>
      <c r="Z121" s="45" t="s">
        <v>1763</v>
      </c>
      <c r="AA121" s="33" t="s">
        <v>1764</v>
      </c>
      <c r="AB121" s="11"/>
      <c r="AC121" s="17" t="str">
        <f>", '"&amp;A121&amp;"': {megami: '"&amp;B121&amp;"'"&amp;IF(C121&lt;&gt;"",", anotherID: '"&amp;C121&amp;"', replace: '"&amp;D121&amp;"'","")&amp;", name: '"&amp;SUBSTITUTE(E121,"'","\'")&amp;"', nameEn: '"&amp;SUBSTITUTE(H121,"'","\'")&amp;"', ruby: '"&amp;F121&amp;"', baseType: '"&amp;VLOOKUP(J121,マスタ!$A$1:$B$99,2,FALSE)&amp;"'"&amp;IF(K121="○",", extra: true","")&amp;IF(L121&lt;&gt;"",", extraFrom: '"&amp;L121&amp;"'","")&amp;IF(M121&lt;&gt;"",", exchangabaleTo: '"&amp;M121&amp;"'","")&amp;IF(N121="○",", poison: true","")&amp;", types: ['"&amp;VLOOKUP(O121,マスタ!$D$1:$E$99,2,FALSE)&amp;"'"&amp;IF(P121&lt;&gt;"",", '"&amp;VLOOKUP(P121,マスタ!$D$1:$E$99,2,FALSE)&amp;"'","")&amp;"]"&amp;IF(Q121&lt;&gt;"",", range: '"&amp;Q121&amp;"'","")&amp;IF(S121&lt;&gt;"",", damage: '"&amp;S121&amp;"'","")&amp;IF(U121&lt;&gt;"",", capacity: '"&amp;U121&amp;"'","")&amp;IF(V121&lt;&gt;"",", cost: '"&amp;V121&amp;"'","")&amp;", text: '"&amp;SUBSTITUTE(Y121,CHAR(10),"\n")&amp;"', textEn: '"&amp;SUBSTITUTE(SUBSTITUTE(AA121,CHAR(10),"\n"),"'","\'")&amp;"'"&amp;IF(W121="○",", sealable: true","")&amp;IF(X121="○",",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9" ht="13.5">
      <c r="A122" s="2" t="s">
        <v>1129</v>
      </c>
      <c r="B122" s="2" t="s">
        <v>108</v>
      </c>
      <c r="E122" s="2" t="s">
        <v>1130</v>
      </c>
      <c r="G122" s="6" t="s">
        <v>1131</v>
      </c>
      <c r="H122" s="5" t="s">
        <v>1132</v>
      </c>
      <c r="J122" s="2" t="s">
        <v>175</v>
      </c>
      <c r="O122" s="2" t="s">
        <v>232</v>
      </c>
      <c r="R122" s="11"/>
      <c r="T122" s="11"/>
      <c r="U122" s="2" t="s">
        <v>193</v>
      </c>
      <c r="Y122" s="12" t="s">
        <v>1133</v>
      </c>
      <c r="Z122" s="49" t="s">
        <v>1134</v>
      </c>
      <c r="AA122" s="5" t="s">
        <v>1135</v>
      </c>
      <c r="AB122" s="11"/>
      <c r="AC122" s="17" t="str">
        <f>", '"&amp;A122&amp;"': {megami: '"&amp;B122&amp;"'"&amp;IF(C122&lt;&gt;"",", anotherID: '"&amp;C122&amp;"', replace: '"&amp;D122&amp;"'","")&amp;", name: '"&amp;SUBSTITUTE(E122,"'","\'")&amp;"', nameEn: '"&amp;SUBSTITUTE(H122,"'","\'")&amp;"', ruby: '"&amp;F122&amp;"', baseType: '"&amp;VLOOKUP(J122,マスタ!$A$1:$B$99,2,FALSE)&amp;"'"&amp;IF(K122="○",", extra: true","")&amp;IF(L122&lt;&gt;"",", extraFrom: '"&amp;L122&amp;"'","")&amp;IF(M122&lt;&gt;"",", exchangabaleTo: '"&amp;M122&amp;"'","")&amp;IF(N122="○",", poison: true","")&amp;", types: ['"&amp;VLOOKUP(O122,マスタ!$D$1:$E$99,2,FALSE)&amp;"'"&amp;IF(P122&lt;&gt;"",", '"&amp;VLOOKUP(P122,マスタ!$D$1:$E$99,2,FALSE)&amp;"'","")&amp;"]"&amp;IF(Q122&lt;&gt;"",", range: '"&amp;Q122&amp;"'","")&amp;IF(S122&lt;&gt;"",", damage: '"&amp;S122&amp;"'","")&amp;IF(U122&lt;&gt;"",", capacity: '"&amp;U122&amp;"'","")&amp;IF(V122&lt;&gt;"",", cost: '"&amp;V122&amp;"'","")&amp;", text: '"&amp;SUBSTITUTE(Y122,CHAR(10),"\n")&amp;"', textEn: '"&amp;SUBSTITUTE(SUBSTITUTE(AA122,CHAR(10),"\n"),"'","\'")&amp;"'"&amp;IF(W122="○",", sealable: true","")&amp;IF(X122="○",",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9" ht="84.75">
      <c r="A123" s="2" t="s">
        <v>1136</v>
      </c>
      <c r="B123" s="2" t="s">
        <v>108</v>
      </c>
      <c r="E123" s="2" t="s">
        <v>1137</v>
      </c>
      <c r="G123" s="6" t="s">
        <v>1138</v>
      </c>
      <c r="H123" s="5" t="s">
        <v>1139</v>
      </c>
      <c r="J123" s="2" t="s">
        <v>175</v>
      </c>
      <c r="O123" s="2" t="s">
        <v>232</v>
      </c>
      <c r="R123" s="11"/>
      <c r="T123" s="11"/>
      <c r="U123" s="2" t="s">
        <v>486</v>
      </c>
      <c r="Y123" s="12" t="s">
        <v>1140</v>
      </c>
      <c r="Z123" s="45" t="s">
        <v>1765</v>
      </c>
      <c r="AA123" s="33" t="s">
        <v>1141</v>
      </c>
      <c r="AB123" s="11"/>
      <c r="AC123" s="17" t="str">
        <f>", '"&amp;A123&amp;"': {megami: '"&amp;B123&amp;"'"&amp;IF(C123&lt;&gt;"",", anotherID: '"&amp;C123&amp;"', replace: '"&amp;D123&amp;"'","")&amp;", name: '"&amp;SUBSTITUTE(E123,"'","\'")&amp;"', nameEn: '"&amp;SUBSTITUTE(H123,"'","\'")&amp;"', ruby: '"&amp;F123&amp;"', baseType: '"&amp;VLOOKUP(J123,マスタ!$A$1:$B$99,2,FALSE)&amp;"'"&amp;IF(K123="○",", extra: true","")&amp;IF(L123&lt;&gt;"",", extraFrom: '"&amp;L123&amp;"'","")&amp;IF(M123&lt;&gt;"",", exchangabaleTo: '"&amp;M123&amp;"'","")&amp;IF(N123="○",", poison: true","")&amp;", types: ['"&amp;VLOOKUP(O123,マスタ!$D$1:$E$99,2,FALSE)&amp;"'"&amp;IF(P123&lt;&gt;"",", '"&amp;VLOOKUP(P123,マスタ!$D$1:$E$99,2,FALSE)&amp;"'","")&amp;"]"&amp;IF(Q123&lt;&gt;"",", range: '"&amp;Q123&amp;"'","")&amp;IF(S123&lt;&gt;"",", damage: '"&amp;S123&amp;"'","")&amp;IF(U123&lt;&gt;"",", capacity: '"&amp;U123&amp;"'","")&amp;IF(V123&lt;&gt;"",", cost: '"&amp;V123&amp;"'","")&amp;", text: '"&amp;SUBSTITUTE(Y123,CHAR(10),"\n")&amp;"', textEn: '"&amp;SUBSTITUTE(SUBSTITUTE(AA123,CHAR(10),"\n"),"'","\'")&amp;"'"&amp;IF(W123="○",", sealable: true","")&amp;IF(X123="○",",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9" ht="48.75">
      <c r="A124" s="2" t="s">
        <v>1142</v>
      </c>
      <c r="B124" s="2" t="s">
        <v>108</v>
      </c>
      <c r="E124" s="2" t="s">
        <v>1143</v>
      </c>
      <c r="G124" s="6" t="s">
        <v>1144</v>
      </c>
      <c r="H124" s="5" t="s">
        <v>1145</v>
      </c>
      <c r="J124" s="2" t="s">
        <v>259</v>
      </c>
      <c r="O124" s="2" t="s">
        <v>223</v>
      </c>
      <c r="P124" s="2" t="s">
        <v>241</v>
      </c>
      <c r="R124" s="11"/>
      <c r="T124" s="11"/>
      <c r="V124" s="2" t="s">
        <v>183</v>
      </c>
      <c r="Y124" s="12" t="s">
        <v>1146</v>
      </c>
      <c r="Z124" s="24" t="s">
        <v>1147</v>
      </c>
      <c r="AA124" s="25" t="s">
        <v>1148</v>
      </c>
      <c r="AB124" s="11"/>
      <c r="AC124" s="17" t="str">
        <f>", '"&amp;A124&amp;"': {megami: '"&amp;B124&amp;"'"&amp;IF(C124&lt;&gt;"",", anotherID: '"&amp;C124&amp;"', replace: '"&amp;D124&amp;"'","")&amp;", name: '"&amp;SUBSTITUTE(E124,"'","\'")&amp;"', nameEn: '"&amp;SUBSTITUTE(H124,"'","\'")&amp;"', ruby: '"&amp;F124&amp;"', baseType: '"&amp;VLOOKUP(J124,マスタ!$A$1:$B$99,2,FALSE)&amp;"'"&amp;IF(K124="○",", extra: true","")&amp;IF(L124&lt;&gt;"",", extraFrom: '"&amp;L124&amp;"'","")&amp;IF(M124&lt;&gt;"",", exchangabaleTo: '"&amp;M124&amp;"'","")&amp;IF(N124="○",", poison: true","")&amp;", types: ['"&amp;VLOOKUP(O124,マスタ!$D$1:$E$99,2,FALSE)&amp;"'"&amp;IF(P124&lt;&gt;"",", '"&amp;VLOOKUP(P124,マスタ!$D$1:$E$99,2,FALSE)&amp;"'","")&amp;"]"&amp;IF(Q124&lt;&gt;"",", range: '"&amp;Q124&amp;"'","")&amp;IF(S124&lt;&gt;"",", damage: '"&amp;S124&amp;"'","")&amp;IF(U124&lt;&gt;"",", capacity: '"&amp;U124&amp;"'","")&amp;IF(V124&lt;&gt;"",", cost: '"&amp;V124&amp;"'","")&amp;", text: '"&amp;SUBSTITUTE(Y124,CHAR(10),"\n")&amp;"', textEn: '"&amp;SUBSTITUTE(SUBSTITUTE(AA124,CHAR(10),"\n"),"'","\'")&amp;"'"&amp;IF(W124="○",", sealable: true","")&amp;IF(X124="○",",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9" ht="96.75">
      <c r="A125" s="2" t="s">
        <v>1149</v>
      </c>
      <c r="B125" s="2" t="s">
        <v>108</v>
      </c>
      <c r="E125" s="2" t="s">
        <v>1150</v>
      </c>
      <c r="G125" s="6" t="s">
        <v>1151</v>
      </c>
      <c r="H125" s="5" t="s">
        <v>1152</v>
      </c>
      <c r="J125" s="2" t="s">
        <v>259</v>
      </c>
      <c r="O125" s="2" t="s">
        <v>223</v>
      </c>
      <c r="R125" s="11"/>
      <c r="T125" s="11"/>
      <c r="V125" s="2" t="s">
        <v>251</v>
      </c>
      <c r="Y125" s="12" t="s">
        <v>1153</v>
      </c>
      <c r="Z125" s="45" t="s">
        <v>1766</v>
      </c>
      <c r="AA125" s="33" t="s">
        <v>1154</v>
      </c>
      <c r="AB125" s="11"/>
      <c r="AC125" s="17" t="str">
        <f>", '"&amp;A125&amp;"': {megami: '"&amp;B125&amp;"'"&amp;IF(C125&lt;&gt;"",", anotherID: '"&amp;C125&amp;"', replace: '"&amp;D125&amp;"'","")&amp;", name: '"&amp;SUBSTITUTE(E125,"'","\'")&amp;"', nameEn: '"&amp;SUBSTITUTE(H125,"'","\'")&amp;"', ruby: '"&amp;F125&amp;"', baseType: '"&amp;VLOOKUP(J125,マスタ!$A$1:$B$99,2,FALSE)&amp;"'"&amp;IF(K125="○",", extra: true","")&amp;IF(L125&lt;&gt;"",", extraFrom: '"&amp;L125&amp;"'","")&amp;IF(M125&lt;&gt;"",", exchangabaleTo: '"&amp;M125&amp;"'","")&amp;IF(N125="○",", poison: true","")&amp;", types: ['"&amp;VLOOKUP(O125,マスタ!$D$1:$E$99,2,FALSE)&amp;"'"&amp;IF(P125&lt;&gt;"",", '"&amp;VLOOKUP(P125,マスタ!$D$1:$E$99,2,FALSE)&amp;"'","")&amp;"]"&amp;IF(Q125&lt;&gt;"",", range: '"&amp;Q125&amp;"'","")&amp;IF(S125&lt;&gt;"",", damage: '"&amp;S125&amp;"'","")&amp;IF(U125&lt;&gt;"",", capacity: '"&amp;U125&amp;"'","")&amp;IF(V125&lt;&gt;"",", cost: '"&amp;V125&amp;"'","")&amp;", text: '"&amp;SUBSTITUTE(Y125,CHAR(10),"\n")&amp;"', textEn: '"&amp;SUBSTITUTE(SUBSTITUTE(AA125,CHAR(10),"\n"),"'","\'")&amp;"'"&amp;IF(W125="○",", sealable: true","")&amp;IF(X125="○",",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9" ht="76.5">
      <c r="A126" s="2" t="s">
        <v>1155</v>
      </c>
      <c r="B126" s="2" t="s">
        <v>108</v>
      </c>
      <c r="E126" s="2" t="s">
        <v>1156</v>
      </c>
      <c r="G126" s="6" t="s">
        <v>1157</v>
      </c>
      <c r="H126" s="5" t="s">
        <v>1158</v>
      </c>
      <c r="J126" s="2" t="s">
        <v>259</v>
      </c>
      <c r="O126" s="2" t="s">
        <v>223</v>
      </c>
      <c r="R126" s="11"/>
      <c r="T126" s="11"/>
      <c r="V126" s="2" t="s">
        <v>352</v>
      </c>
      <c r="W126" s="2" t="s">
        <v>73</v>
      </c>
      <c r="Y126" s="12" t="s">
        <v>1159</v>
      </c>
      <c r="Z126" s="24" t="s">
        <v>1160</v>
      </c>
      <c r="AA126" s="26" t="s">
        <v>1161</v>
      </c>
      <c r="AB126" s="11"/>
      <c r="AC126" s="17" t="str">
        <f>", '"&amp;A126&amp;"': {megami: '"&amp;B126&amp;"'"&amp;IF(C126&lt;&gt;"",", anotherID: '"&amp;C126&amp;"', replace: '"&amp;D126&amp;"'","")&amp;", name: '"&amp;SUBSTITUTE(E126,"'","\'")&amp;"', nameEn: '"&amp;SUBSTITUTE(H126,"'","\'")&amp;"', ruby: '"&amp;F126&amp;"', baseType: '"&amp;VLOOKUP(J126,マスタ!$A$1:$B$99,2,FALSE)&amp;"'"&amp;IF(K126="○",", extra: true","")&amp;IF(L126&lt;&gt;"",", extraFrom: '"&amp;L126&amp;"'","")&amp;IF(M126&lt;&gt;"",", exchangabaleTo: '"&amp;M126&amp;"'","")&amp;IF(N126="○",", poison: true","")&amp;", types: ['"&amp;VLOOKUP(O126,マスタ!$D$1:$E$99,2,FALSE)&amp;"'"&amp;IF(P126&lt;&gt;"",", '"&amp;VLOOKUP(P126,マスタ!$D$1:$E$99,2,FALSE)&amp;"'","")&amp;"]"&amp;IF(Q126&lt;&gt;"",", range: '"&amp;Q126&amp;"'","")&amp;IF(S126&lt;&gt;"",", damage: '"&amp;S126&amp;"'","")&amp;IF(U126&lt;&gt;"",", capacity: '"&amp;U126&amp;"'","")&amp;IF(V126&lt;&gt;"",", cost: '"&amp;V126&amp;"'","")&amp;", text: '"&amp;SUBSTITUTE(Y126,CHAR(10),"\n")&amp;"', textEn: '"&amp;SUBSTITUTE(SUBSTITUTE(AA126,CHAR(10),"\n"),"'","\'")&amp;"'"&amp;IF(W126="○",", sealable: true","")&amp;IF(X126="○",",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9" ht="108.75">
      <c r="A127" s="2" t="s">
        <v>1162</v>
      </c>
      <c r="B127" s="2" t="s">
        <v>108</v>
      </c>
      <c r="E127" s="2" t="s">
        <v>1163</v>
      </c>
      <c r="F127" s="2" t="s">
        <v>1164</v>
      </c>
      <c r="G127" s="6" t="s">
        <v>1165</v>
      </c>
      <c r="H127" s="5" t="s">
        <v>1166</v>
      </c>
      <c r="J127" s="2" t="s">
        <v>259</v>
      </c>
      <c r="O127" s="2" t="s">
        <v>223</v>
      </c>
      <c r="R127" s="11"/>
      <c r="T127" s="11"/>
      <c r="V127" s="2" t="s">
        <v>193</v>
      </c>
      <c r="X127" s="2" t="s">
        <v>73</v>
      </c>
      <c r="Y127" s="12" t="s">
        <v>1167</v>
      </c>
      <c r="Z127" s="45" t="s">
        <v>1767</v>
      </c>
      <c r="AA127" s="33" t="s">
        <v>1168</v>
      </c>
      <c r="AB127" s="11"/>
      <c r="AC127" s="17" t="str">
        <f>", '"&amp;A127&amp;"': {megami: '"&amp;B127&amp;"'"&amp;IF(C127&lt;&gt;"",", anotherID: '"&amp;C127&amp;"', replace: '"&amp;D127&amp;"'","")&amp;", name: '"&amp;SUBSTITUTE(E127,"'","\'")&amp;"', nameEn: '"&amp;SUBSTITUTE(H127,"'","\'")&amp;"', ruby: '"&amp;F127&amp;"', baseType: '"&amp;VLOOKUP(J127,マスタ!$A$1:$B$99,2,FALSE)&amp;"'"&amp;IF(K127="○",", extra: true","")&amp;IF(L127&lt;&gt;"",", extraFrom: '"&amp;L127&amp;"'","")&amp;IF(M127&lt;&gt;"",", exchangabaleTo: '"&amp;M127&amp;"'","")&amp;IF(N127="○",", poison: true","")&amp;", types: ['"&amp;VLOOKUP(O127,マスタ!$D$1:$E$99,2,FALSE)&amp;"'"&amp;IF(P127&lt;&gt;"",", '"&amp;VLOOKUP(P127,マスタ!$D$1:$E$99,2,FALSE)&amp;"'","")&amp;"]"&amp;IF(Q127&lt;&gt;"",", range: '"&amp;Q127&amp;"'","")&amp;IF(S127&lt;&gt;"",", damage: '"&amp;S127&amp;"'","")&amp;IF(U127&lt;&gt;"",", capacity: '"&amp;U127&amp;"'","")&amp;IF(V127&lt;&gt;"",", cost: '"&amp;V127&amp;"'","")&amp;", text: '"&amp;SUBSTITUTE(Y127,CHAR(10),"\n")&amp;"', textEn: '"&amp;SUBSTITUTE(SUBSTITUTE(AA127,CHAR(10),"\n"),"'","\'")&amp;"'"&amp;IF(W127="○",", sealable: true","")&amp;IF(X127="○",",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9" ht="54">
      <c r="A128" s="2" t="s">
        <v>1169</v>
      </c>
      <c r="B128" s="2" t="s">
        <v>108</v>
      </c>
      <c r="E128" s="2" t="s">
        <v>1170</v>
      </c>
      <c r="G128" s="6" t="s">
        <v>1171</v>
      </c>
      <c r="H128" s="5" t="s">
        <v>1172</v>
      </c>
      <c r="J128" s="2" t="s">
        <v>175</v>
      </c>
      <c r="K128" s="2" t="s">
        <v>73</v>
      </c>
      <c r="L128" s="2" t="s">
        <v>1162</v>
      </c>
      <c r="O128" s="2" t="s">
        <v>1173</v>
      </c>
      <c r="R128" s="11"/>
      <c r="T128" s="11"/>
      <c r="Y128" s="12" t="s">
        <v>1174</v>
      </c>
      <c r="Z128" s="24" t="s">
        <v>1175</v>
      </c>
      <c r="AA128" s="25" t="s">
        <v>1176</v>
      </c>
      <c r="AB128" s="11"/>
      <c r="AC128" s="17" t="str">
        <f>", '"&amp;A128&amp;"': {megami: '"&amp;B128&amp;"'"&amp;IF(C128&lt;&gt;"",", anotherID: '"&amp;C128&amp;"', replace: '"&amp;D128&amp;"'","")&amp;", name: '"&amp;SUBSTITUTE(E128,"'","\'")&amp;"', nameEn: '"&amp;SUBSTITUTE(H128,"'","\'")&amp;"', ruby: '"&amp;F128&amp;"', baseType: '"&amp;VLOOKUP(J128,マスタ!$A$1:$B$99,2,FALSE)&amp;"'"&amp;IF(K128="○",", extra: true","")&amp;IF(L128&lt;&gt;"",", extraFrom: '"&amp;L128&amp;"'","")&amp;IF(M128&lt;&gt;"",", exchangabaleTo: '"&amp;M128&amp;"'","")&amp;IF(N128="○",", poison: true","")&amp;", types: ['"&amp;VLOOKUP(O128,マスタ!$D$1:$E$99,2,FALSE)&amp;"'"&amp;IF(P128&lt;&gt;"",", '"&amp;VLOOKUP(P128,マスタ!$D$1:$E$99,2,FALSE)&amp;"'","")&amp;"]"&amp;IF(Q128&lt;&gt;"",", range: '"&amp;Q128&amp;"'","")&amp;IF(S128&lt;&gt;"",", damage: '"&amp;S128&amp;"'","")&amp;IF(U128&lt;&gt;"",", capacity: '"&amp;U128&amp;"'","")&amp;IF(V128&lt;&gt;"",", cost: '"&amp;V128&amp;"'","")&amp;", text: '"&amp;SUBSTITUTE(Y128,CHAR(10),"\n")&amp;"', textEn: '"&amp;SUBSTITUTE(SUBSTITUTE(AA128,CHAR(10),"\n"),"'","\'")&amp;"'"&amp;IF(W128="○",", sealable: true","")&amp;IF(X128="○",",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9" ht="13.5">
      <c r="A129" s="2" t="s">
        <v>1177</v>
      </c>
      <c r="B129" s="2" t="s">
        <v>115</v>
      </c>
      <c r="E129" s="2" t="s">
        <v>1178</v>
      </c>
      <c r="F129" s="2" t="s">
        <v>1179</v>
      </c>
      <c r="G129" s="2" t="s">
        <v>1178</v>
      </c>
      <c r="H129" s="5" t="s">
        <v>1178</v>
      </c>
      <c r="J129" s="2" t="s">
        <v>175</v>
      </c>
      <c r="O129" s="2" t="s">
        <v>176</v>
      </c>
      <c r="Q129" s="2" t="s">
        <v>318</v>
      </c>
      <c r="R129" s="11"/>
      <c r="S129" s="15" t="s">
        <v>184</v>
      </c>
      <c r="T129" s="11"/>
      <c r="Y129" s="2" t="s">
        <v>1180</v>
      </c>
      <c r="Z129" s="6" t="s">
        <v>1181</v>
      </c>
      <c r="AA129" s="5" t="s">
        <v>1182</v>
      </c>
      <c r="AB129" s="11"/>
      <c r="AC129" s="17" t="str">
        <f>", '"&amp;A129&amp;"': {megami: '"&amp;B129&amp;"'"&amp;IF(C129&lt;&gt;"",", anotherID: '"&amp;C129&amp;"', replace: '"&amp;D129&amp;"'","")&amp;", name: '"&amp;SUBSTITUTE(E129,"'","\'")&amp;"', nameEn: '"&amp;SUBSTITUTE(H129,"'","\'")&amp;"', ruby: '"&amp;F129&amp;"', baseType: '"&amp;VLOOKUP(J129,マスタ!$A$1:$B$99,2,FALSE)&amp;"'"&amp;IF(K129="○",", extra: true","")&amp;IF(L129&lt;&gt;"",", extraFrom: '"&amp;L129&amp;"'","")&amp;IF(M129&lt;&gt;"",", exchangabaleTo: '"&amp;M129&amp;"'","")&amp;IF(N129="○",", poison: true","")&amp;", types: ['"&amp;VLOOKUP(O129,マスタ!$D$1:$E$99,2,FALSE)&amp;"'"&amp;IF(P129&lt;&gt;"",", '"&amp;VLOOKUP(P129,マスタ!$D$1:$E$99,2,FALSE)&amp;"'","")&amp;"]"&amp;IF(Q129&lt;&gt;"",", range: '"&amp;Q129&amp;"'","")&amp;IF(S129&lt;&gt;"",", damage: '"&amp;S129&amp;"'","")&amp;IF(U129&lt;&gt;"",", capacity: '"&amp;U129&amp;"'","")&amp;IF(V129&lt;&gt;"",", cost: '"&amp;V129&amp;"'","")&amp;", text: '"&amp;SUBSTITUTE(Y129,CHAR(10),"\n")&amp;"', textEn: '"&amp;SUBSTITUTE(SUBSTITUTE(AA129,CHAR(10),"\n"),"'","\'")&amp;"'"&amp;IF(W129="○",", sealable: true","")&amp;IF(X129="○",", removable: true","")&amp;"}"</f>
        <v>, '11-thallya-o-n-1': {megami: 'thallya', name: 'Burning Steam', nameEn: 'Burning Steam', ruby: 'バーニングスチーム', baseType: 'normal', types: ['attack'], range: '3-5', damage: '2/1', text: '【攻撃後】騎動を行う。', textEn: 'After Attack: Maneuver.'}</v>
      </c>
    </row>
    <row r="130" spans="1:29" ht="27">
      <c r="A130" s="2" t="s">
        <v>1183</v>
      </c>
      <c r="B130" s="2" t="s">
        <v>115</v>
      </c>
      <c r="E130" s="2" t="s">
        <v>1184</v>
      </c>
      <c r="F130" s="2" t="s">
        <v>1185</v>
      </c>
      <c r="G130" s="2" t="s">
        <v>1184</v>
      </c>
      <c r="H130" s="5" t="s">
        <v>1184</v>
      </c>
      <c r="J130" s="2" t="s">
        <v>175</v>
      </c>
      <c r="O130" s="2" t="s">
        <v>176</v>
      </c>
      <c r="Q130" s="2" t="s">
        <v>431</v>
      </c>
      <c r="R130" s="11"/>
      <c r="S130" s="15" t="s">
        <v>178</v>
      </c>
      <c r="T130" s="11"/>
      <c r="Y130" s="12" t="s">
        <v>1186</v>
      </c>
      <c r="Z130" s="24" t="s">
        <v>1187</v>
      </c>
      <c r="AA130" s="5" t="s">
        <v>1188</v>
      </c>
      <c r="AB130" s="11"/>
      <c r="AC130" s="17" t="str">
        <f>", '"&amp;A130&amp;"': {megami: '"&amp;B130&amp;"'"&amp;IF(C130&lt;&gt;"",", anotherID: '"&amp;C130&amp;"', replace: '"&amp;D130&amp;"'","")&amp;", name: '"&amp;SUBSTITUTE(E130,"'","\'")&amp;"', nameEn: '"&amp;SUBSTITUTE(H130,"'","\'")&amp;"', ruby: '"&amp;F130&amp;"', baseType: '"&amp;VLOOKUP(J130,マスタ!$A$1:$B$99,2,FALSE)&amp;"'"&amp;IF(K130="○",", extra: true","")&amp;IF(L130&lt;&gt;"",", extraFrom: '"&amp;L130&amp;"'","")&amp;IF(M130&lt;&gt;"",", exchangabaleTo: '"&amp;M130&amp;"'","")&amp;IF(N130="○",", poison: true","")&amp;", types: ['"&amp;VLOOKUP(O130,マスタ!$D$1:$E$99,2,FALSE)&amp;"'"&amp;IF(P130&lt;&gt;"",", '"&amp;VLOOKUP(P130,マスタ!$D$1:$E$99,2,FALSE)&amp;"'","")&amp;"]"&amp;IF(Q130&lt;&gt;"",", range: '"&amp;Q130&amp;"'","")&amp;IF(S130&lt;&gt;"",", damage: '"&amp;S130&amp;"'","")&amp;IF(U130&lt;&gt;"",", capacity: '"&amp;U130&amp;"'","")&amp;IF(V130&lt;&gt;"",", cost: '"&amp;V130&amp;"'","")&amp;", text: '"&amp;SUBSTITUTE(Y130,CHAR(10),"\n")&amp;"', textEn: '"&amp;SUBSTITUTE(SUBSTITUTE(AA130,CHAR(10),"\n"),"'","\'")&amp;"'"&amp;IF(W130="○",", sealable: true","")&amp;IF(X130="○",", removable: true","")&amp;"}"</f>
        <v>, '11-thallya-o-n-2': {megami: 'thallya', name: 'Waving Edge', nameEn: 'Waving Edge', ruby: 'ウェービングエッジ', baseType: 'normal', types: ['attack'], range: '1-3', damage: '3/1', text: '燃焼 \n【攻撃後】騎動を行う。', textEn: 'Combust\n\nAfter Attack: Maneuver.'}</v>
      </c>
    </row>
    <row r="131" spans="1:29" ht="27">
      <c r="A131" s="2" t="s">
        <v>1189</v>
      </c>
      <c r="B131" s="2" t="s">
        <v>115</v>
      </c>
      <c r="E131" s="2" t="s">
        <v>1190</v>
      </c>
      <c r="F131" s="2" t="s">
        <v>1191</v>
      </c>
      <c r="G131" s="2" t="s">
        <v>1190</v>
      </c>
      <c r="H131" s="5" t="s">
        <v>1190</v>
      </c>
      <c r="J131" s="2" t="s">
        <v>175</v>
      </c>
      <c r="O131" s="2" t="s">
        <v>176</v>
      </c>
      <c r="Q131" s="2" t="s">
        <v>352</v>
      </c>
      <c r="R131" s="11"/>
      <c r="S131" s="15" t="s">
        <v>440</v>
      </c>
      <c r="T131" s="11"/>
      <c r="Y131" s="12" t="s">
        <v>1192</v>
      </c>
      <c r="Z131" s="24" t="s">
        <v>1193</v>
      </c>
      <c r="AA131" s="5" t="s">
        <v>1194</v>
      </c>
      <c r="AB131" s="11"/>
      <c r="AC131" s="17" t="str">
        <f>", '"&amp;A131&amp;"': {megami: '"&amp;B131&amp;"'"&amp;IF(C131&lt;&gt;"",", anotherID: '"&amp;C131&amp;"', replace: '"&amp;D131&amp;"'","")&amp;", name: '"&amp;SUBSTITUTE(E131,"'","\'")&amp;"', nameEn: '"&amp;SUBSTITUTE(H131,"'","\'")&amp;"', ruby: '"&amp;F131&amp;"', baseType: '"&amp;VLOOKUP(J131,マスタ!$A$1:$B$99,2,FALSE)&amp;"'"&amp;IF(K131="○",", extra: true","")&amp;IF(L131&lt;&gt;"",", extraFrom: '"&amp;L131&amp;"'","")&amp;IF(M131&lt;&gt;"",", exchangabaleTo: '"&amp;M131&amp;"'","")&amp;IF(N131="○",", poison: true","")&amp;", types: ['"&amp;VLOOKUP(O131,マスタ!$D$1:$E$99,2,FALSE)&amp;"'"&amp;IF(P131&lt;&gt;"",", '"&amp;VLOOKUP(P131,マスタ!$D$1:$E$99,2,FALSE)&amp;"'","")&amp;"]"&amp;IF(Q131&lt;&gt;"",", range: '"&amp;Q131&amp;"'","")&amp;IF(S131&lt;&gt;"",", damage: '"&amp;S131&amp;"'","")&amp;IF(U131&lt;&gt;"",", capacity: '"&amp;U131&amp;"'","")&amp;IF(V131&lt;&gt;"",", cost: '"&amp;V131&amp;"'","")&amp;", text: '"&amp;SUBSTITUTE(Y131,CHAR(10),"\n")&amp;"', textEn: '"&amp;SUBSTITUTE(SUBSTITUTE(AA131,CHAR(10),"\n"),"'","\'")&amp;"'"&amp;IF(W131="○",", sealable: true","")&amp;IF(X131="○",",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9" ht="13.5">
      <c r="A132" s="2" t="s">
        <v>1195</v>
      </c>
      <c r="B132" s="2" t="s">
        <v>115</v>
      </c>
      <c r="E132" s="2" t="s">
        <v>1196</v>
      </c>
      <c r="F132" s="2" t="s">
        <v>1197</v>
      </c>
      <c r="G132" s="2" t="s">
        <v>1196</v>
      </c>
      <c r="H132" s="5" t="s">
        <v>1196</v>
      </c>
      <c r="J132" s="2" t="s">
        <v>175</v>
      </c>
      <c r="O132" s="2" t="s">
        <v>176</v>
      </c>
      <c r="P132" s="2" t="s">
        <v>212</v>
      </c>
      <c r="Q132" s="2" t="s">
        <v>1198</v>
      </c>
      <c r="R132" s="11"/>
      <c r="S132" s="15" t="s">
        <v>1199</v>
      </c>
      <c r="T132" s="11"/>
      <c r="Y132" s="2" t="s">
        <v>1200</v>
      </c>
      <c r="Z132" s="50" t="s">
        <v>1201</v>
      </c>
      <c r="AA132" s="36" t="s">
        <v>1202</v>
      </c>
      <c r="AB132" s="11"/>
      <c r="AC132" s="17" t="str">
        <f>", '"&amp;A132&amp;"': {megami: '"&amp;B132&amp;"'"&amp;IF(C132&lt;&gt;"",", anotherID: '"&amp;C132&amp;"', replace: '"&amp;D132&amp;"'","")&amp;", name: '"&amp;SUBSTITUTE(E132,"'","\'")&amp;"', nameEn: '"&amp;SUBSTITUTE(H132,"'","\'")&amp;"', ruby: '"&amp;F132&amp;"', baseType: '"&amp;VLOOKUP(J132,マスタ!$A$1:$B$99,2,FALSE)&amp;"'"&amp;IF(K132="○",", extra: true","")&amp;IF(L132&lt;&gt;"",", extraFrom: '"&amp;L132&amp;"'","")&amp;IF(M132&lt;&gt;"",", exchangabaleTo: '"&amp;M132&amp;"'","")&amp;IF(N132="○",", poison: true","")&amp;", types: ['"&amp;VLOOKUP(O132,マスタ!$D$1:$E$99,2,FALSE)&amp;"'"&amp;IF(P132&lt;&gt;"",", '"&amp;VLOOKUP(P132,マスタ!$D$1:$E$99,2,FALSE)&amp;"'","")&amp;"]"&amp;IF(Q132&lt;&gt;"",", range: '"&amp;Q132&amp;"'","")&amp;IF(S132&lt;&gt;"",", damage: '"&amp;S132&amp;"'","")&amp;IF(U132&lt;&gt;"",", capacity: '"&amp;U132&amp;"'","")&amp;IF(V132&lt;&gt;"",", cost: '"&amp;V132&amp;"'","")&amp;", text: '"&amp;SUBSTITUTE(Y132,CHAR(10),"\n")&amp;"', textEn: '"&amp;SUBSTITUTE(SUBSTITUTE(AA132,CHAR(10),"\n"),"'","\'")&amp;"'"&amp;IF(W132="○",", sealable: true","")&amp;IF(X132="○",", removable: true","")&amp;"}"</f>
        <v>, '11-thallya-o-n-4': {megami: 'thallya', name: 'Steam Cannon', nameEn: 'Steam Cannon', ruby: 'スチームカノン', baseType: 'normal', types: ['attack', 'fullpower'], range: '2-8', damage: '3/3', text: '燃焼', textEn: 'Combust'}</v>
      </c>
    </row>
    <row r="133" spans="1:29" ht="27">
      <c r="A133" s="2" t="s">
        <v>1203</v>
      </c>
      <c r="B133" s="2" t="s">
        <v>115</v>
      </c>
      <c r="E133" s="2" t="s">
        <v>1204</v>
      </c>
      <c r="F133" s="2" t="s">
        <v>1205</v>
      </c>
      <c r="G133" s="2" t="s">
        <v>1204</v>
      </c>
      <c r="H133" s="5" t="s">
        <v>1204</v>
      </c>
      <c r="J133" s="2" t="s">
        <v>175</v>
      </c>
      <c r="O133" s="2" t="s">
        <v>223</v>
      </c>
      <c r="R133" s="11"/>
      <c r="S133" s="15"/>
      <c r="T133" s="11"/>
      <c r="Y133" s="12" t="s">
        <v>1206</v>
      </c>
      <c r="Z133" s="49" t="s">
        <v>1207</v>
      </c>
      <c r="AA133" s="5" t="s">
        <v>1208</v>
      </c>
      <c r="AB133" s="11"/>
      <c r="AC133" s="17" t="str">
        <f>", '"&amp;A133&amp;"': {megami: '"&amp;B133&amp;"'"&amp;IF(C133&lt;&gt;"",", anotherID: '"&amp;C133&amp;"', replace: '"&amp;D133&amp;"'","")&amp;", name: '"&amp;SUBSTITUTE(E133,"'","\'")&amp;"', nameEn: '"&amp;SUBSTITUTE(H133,"'","\'")&amp;"', ruby: '"&amp;F133&amp;"', baseType: '"&amp;VLOOKUP(J133,マスタ!$A$1:$B$99,2,FALSE)&amp;"'"&amp;IF(K133="○",", extra: true","")&amp;IF(L133&lt;&gt;"",", extraFrom: '"&amp;L133&amp;"'","")&amp;IF(M133&lt;&gt;"",", exchangabaleTo: '"&amp;M133&amp;"'","")&amp;IF(N133="○",", poison: true","")&amp;", types: ['"&amp;VLOOKUP(O133,マスタ!$D$1:$E$99,2,FALSE)&amp;"'"&amp;IF(P133&lt;&gt;"",", '"&amp;VLOOKUP(P133,マスタ!$D$1:$E$99,2,FALSE)&amp;"'","")&amp;"]"&amp;IF(Q133&lt;&gt;"",", range: '"&amp;Q133&amp;"'","")&amp;IF(S133&lt;&gt;"",", damage: '"&amp;S133&amp;"'","")&amp;IF(U133&lt;&gt;"",", capacity: '"&amp;U133&amp;"'","")&amp;IF(V133&lt;&gt;"",", cost: '"&amp;V133&amp;"'","")&amp;", text: '"&amp;SUBSTITUTE(Y133,CHAR(10),"\n")&amp;"', textEn: '"&amp;SUBSTITUTE(SUBSTITUTE(AA133,CHAR(10),"\n"),"'","\'")&amp;"'"&amp;IF(W133="○",", sealable: true","")&amp;IF(X133="○",", removable: true","")&amp;"}"</f>
        <v>, '11-thallya-o-n-5': {megami: 'thallya', name: 'Stunt', nameEn: 'Stunt', ruby: 'スタント', baseType: 'normal', types: ['action'], text: '相手を畏縮させる。 \n自オーラ→自フレア：2', textEn: 'Flinch your opponent.\n\nYour Aura (2)→ Your Flare'}</v>
      </c>
    </row>
    <row r="134" spans="1:29" ht="67.5">
      <c r="A134" s="2" t="s">
        <v>1209</v>
      </c>
      <c r="B134" s="2" t="s">
        <v>115</v>
      </c>
      <c r="E134" s="2" t="s">
        <v>1210</v>
      </c>
      <c r="F134" s="2" t="s">
        <v>1211</v>
      </c>
      <c r="G134" s="2" t="s">
        <v>1210</v>
      </c>
      <c r="H134" s="5" t="s">
        <v>1210</v>
      </c>
      <c r="J134" s="2" t="s">
        <v>175</v>
      </c>
      <c r="O134" s="2" t="s">
        <v>223</v>
      </c>
      <c r="R134" s="11"/>
      <c r="S134" s="15"/>
      <c r="T134" s="11"/>
      <c r="Y134" s="12" t="s">
        <v>1212</v>
      </c>
      <c r="Z134" s="49" t="s">
        <v>1213</v>
      </c>
      <c r="AA134" s="5" t="s">
        <v>1214</v>
      </c>
      <c r="AB134" s="11"/>
      <c r="AC134" s="17" t="str">
        <f>", '"&amp;A134&amp;"': {megami: '"&amp;B134&amp;"'"&amp;IF(C134&lt;&gt;"",", anotherID: '"&amp;C134&amp;"', replace: '"&amp;D134&amp;"'","")&amp;", name: '"&amp;SUBSTITUTE(E134,"'","\'")&amp;"', nameEn: '"&amp;SUBSTITUTE(H134,"'","\'")&amp;"', ruby: '"&amp;F134&amp;"', baseType: '"&amp;VLOOKUP(J134,マスタ!$A$1:$B$99,2,FALSE)&amp;"'"&amp;IF(K134="○",", extra: true","")&amp;IF(L134&lt;&gt;"",", extraFrom: '"&amp;L134&amp;"'","")&amp;IF(M134&lt;&gt;"",", exchangabaleTo: '"&amp;M134&amp;"'","")&amp;IF(N134="○",", poison: true","")&amp;", types: ['"&amp;VLOOKUP(O134,マスタ!$D$1:$E$99,2,FALSE)&amp;"'"&amp;IF(P134&lt;&gt;"",", '"&amp;VLOOKUP(P134,マスタ!$D$1:$E$99,2,FALSE)&amp;"'","")&amp;"]"&amp;IF(Q134&lt;&gt;"",", range: '"&amp;Q134&amp;"'","")&amp;IF(S134&lt;&gt;"",", damage: '"&amp;S134&amp;"'","")&amp;IF(U134&lt;&gt;"",", capacity: '"&amp;U134&amp;"'","")&amp;IF(V134&lt;&gt;"",", cost: '"&amp;V134&amp;"'","")&amp;", text: '"&amp;SUBSTITUTE(Y134,CHAR(10),"\n")&amp;"', textEn: '"&amp;SUBSTITUTE(SUBSTITUTE(AA134,CHAR(10),"\n"),"'","\'")&amp;"'"&amp;IF(W134="○",", sealable: true","")&amp;IF(X134="○",",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9" ht="27">
      <c r="A135" s="2" t="s">
        <v>1215</v>
      </c>
      <c r="B135" s="2" t="s">
        <v>115</v>
      </c>
      <c r="E135" s="2" t="s">
        <v>1216</v>
      </c>
      <c r="F135" s="2" t="s">
        <v>1217</v>
      </c>
      <c r="G135" s="2" t="s">
        <v>1216</v>
      </c>
      <c r="H135" s="5" t="s">
        <v>1216</v>
      </c>
      <c r="J135" s="2" t="s">
        <v>175</v>
      </c>
      <c r="O135" s="2" t="s">
        <v>223</v>
      </c>
      <c r="P135" s="2" t="s">
        <v>241</v>
      </c>
      <c r="R135" s="11"/>
      <c r="S135" s="15"/>
      <c r="T135" s="11"/>
      <c r="Y135" s="12" t="s">
        <v>1218</v>
      </c>
      <c r="Z135" s="47" t="s">
        <v>1219</v>
      </c>
      <c r="AA135" s="5" t="s">
        <v>1220</v>
      </c>
      <c r="AB135" s="11"/>
      <c r="AC135" s="17" t="str">
        <f>", '"&amp;A135&amp;"': {megami: '"&amp;B135&amp;"'"&amp;IF(C135&lt;&gt;"",", anotherID: '"&amp;C135&amp;"', replace: '"&amp;D135&amp;"'","")&amp;", name: '"&amp;SUBSTITUTE(E135,"'","\'")&amp;"', nameEn: '"&amp;SUBSTITUTE(H135,"'","\'")&amp;"', ruby: '"&amp;F135&amp;"', baseType: '"&amp;VLOOKUP(J135,マスタ!$A$1:$B$99,2,FALSE)&amp;"'"&amp;IF(K135="○",", extra: true","")&amp;IF(L135&lt;&gt;"",", extraFrom: '"&amp;L135&amp;"'","")&amp;IF(M135&lt;&gt;"",", exchangabaleTo: '"&amp;M135&amp;"'","")&amp;IF(N135="○",", poison: true","")&amp;", types: ['"&amp;VLOOKUP(O135,マスタ!$D$1:$E$99,2,FALSE)&amp;"'"&amp;IF(P135&lt;&gt;"",", '"&amp;VLOOKUP(P135,マスタ!$D$1:$E$99,2,FALSE)&amp;"'","")&amp;"]"&amp;IF(Q135&lt;&gt;"",", range: '"&amp;Q135&amp;"'","")&amp;IF(S135&lt;&gt;"",", damage: '"&amp;S135&amp;"'","")&amp;IF(U135&lt;&gt;"",", capacity: '"&amp;U135&amp;"'","")&amp;IF(V135&lt;&gt;"",", cost: '"&amp;V135&amp;"'","")&amp;", text: '"&amp;SUBSTITUTE(Y135,CHAR(10),"\n")&amp;"', textEn: '"&amp;SUBSTITUTE(SUBSTITUTE(AA135,CHAR(10),"\n"),"'","\'")&amp;"'"&amp;IF(W135="○",", sealable: true","")&amp;IF(X135="○",", removable: true","")&amp;"}"</f>
        <v>, '11-thallya-o-n-7': {megami: 'thallya', name: 'Turbo Switch', nameEn: 'Turbo Switch', ruby: 'ターボスイッチ', baseType: 'normal', types: ['action', 'reaction'], text: '燃焼 \n騎動を行う。', textEn: 'Combust\n\nManeuver.'}</v>
      </c>
    </row>
    <row r="136" spans="1:29" ht="13.5">
      <c r="A136" s="2" t="s">
        <v>1221</v>
      </c>
      <c r="B136" s="2" t="s">
        <v>115</v>
      </c>
      <c r="E136" s="2" t="s">
        <v>1222</v>
      </c>
      <c r="F136" s="2" t="s">
        <v>1223</v>
      </c>
      <c r="G136" s="2" t="s">
        <v>1222</v>
      </c>
      <c r="H136" s="5" t="s">
        <v>1222</v>
      </c>
      <c r="J136" s="2" t="s">
        <v>259</v>
      </c>
      <c r="O136" s="2" t="s">
        <v>176</v>
      </c>
      <c r="Q136" s="2" t="s">
        <v>1224</v>
      </c>
      <c r="R136" s="11"/>
      <c r="S136" s="15" t="s">
        <v>319</v>
      </c>
      <c r="T136" s="11"/>
      <c r="V136" s="2" t="s">
        <v>352</v>
      </c>
      <c r="Y136" s="12" t="s">
        <v>1225</v>
      </c>
      <c r="Z136" s="6" t="s">
        <v>1226</v>
      </c>
      <c r="AA136" s="5" t="s">
        <v>1227</v>
      </c>
      <c r="AB136" s="11"/>
      <c r="AC136" s="17" t="str">
        <f>", '"&amp;A136&amp;"': {megami: '"&amp;B136&amp;"'"&amp;IF(C136&lt;&gt;"",", anotherID: '"&amp;C136&amp;"', replace: '"&amp;D136&amp;"'","")&amp;", name: '"&amp;SUBSTITUTE(E136,"'","\'")&amp;"', nameEn: '"&amp;SUBSTITUTE(H136,"'","\'")&amp;"', ruby: '"&amp;F136&amp;"', baseType: '"&amp;VLOOKUP(J136,マスタ!$A$1:$B$99,2,FALSE)&amp;"'"&amp;IF(K136="○",", extra: true","")&amp;IF(L136&lt;&gt;"",", extraFrom: '"&amp;L136&amp;"'","")&amp;IF(M136&lt;&gt;"",", exchangabaleTo: '"&amp;M136&amp;"'","")&amp;IF(N136="○",", poison: true","")&amp;", types: ['"&amp;VLOOKUP(O136,マスタ!$D$1:$E$99,2,FALSE)&amp;"'"&amp;IF(P136&lt;&gt;"",", '"&amp;VLOOKUP(P136,マスタ!$D$1:$E$99,2,FALSE)&amp;"'","")&amp;"]"&amp;IF(Q136&lt;&gt;"",", range: '"&amp;Q136&amp;"'","")&amp;IF(S136&lt;&gt;"",", damage: '"&amp;S136&amp;"'","")&amp;IF(U136&lt;&gt;"",", capacity: '"&amp;U136&amp;"'","")&amp;IF(V136&lt;&gt;"",", cost: '"&amp;V136&amp;"'","")&amp;", text: '"&amp;SUBSTITUTE(Y136,CHAR(10),"\n")&amp;"', textEn: '"&amp;SUBSTITUTE(SUBSTITUTE(AA136,CHAR(10),"\n"),"'","\'")&amp;"'"&amp;IF(W136="○",", sealable: true","")&amp;IF(X136="○",",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9" ht="40.5">
      <c r="A137" s="2" t="s">
        <v>1228</v>
      </c>
      <c r="B137" s="2" t="s">
        <v>115</v>
      </c>
      <c r="E137" s="2" t="s">
        <v>1229</v>
      </c>
      <c r="F137" s="2" t="s">
        <v>1230</v>
      </c>
      <c r="G137" s="2" t="s">
        <v>1229</v>
      </c>
      <c r="H137" s="5" t="s">
        <v>1229</v>
      </c>
      <c r="J137" s="2" t="s">
        <v>259</v>
      </c>
      <c r="O137" s="2" t="s">
        <v>223</v>
      </c>
      <c r="P137" s="2" t="s">
        <v>241</v>
      </c>
      <c r="R137" s="11"/>
      <c r="S137" s="15"/>
      <c r="T137" s="11"/>
      <c r="V137" s="2" t="s">
        <v>251</v>
      </c>
      <c r="Y137" s="12" t="s">
        <v>1231</v>
      </c>
      <c r="Z137" s="24" t="s">
        <v>1232</v>
      </c>
      <c r="AA137" s="5" t="s">
        <v>1233</v>
      </c>
      <c r="AB137" s="11"/>
      <c r="AC137" s="17" t="str">
        <f>", '"&amp;A137&amp;"': {megami: '"&amp;B137&amp;"'"&amp;IF(C137&lt;&gt;"",", anotherID: '"&amp;C137&amp;"', replace: '"&amp;D137&amp;"'","")&amp;", name: '"&amp;SUBSTITUTE(E137,"'","\'")&amp;"', nameEn: '"&amp;SUBSTITUTE(H137,"'","\'")&amp;"', ruby: '"&amp;F137&amp;"', baseType: '"&amp;VLOOKUP(J137,マスタ!$A$1:$B$99,2,FALSE)&amp;"'"&amp;IF(K137="○",", extra: true","")&amp;IF(L137&lt;&gt;"",", extraFrom: '"&amp;L137&amp;"'","")&amp;IF(M137&lt;&gt;"",", exchangabaleTo: '"&amp;M137&amp;"'","")&amp;IF(N137="○",", poison: true","")&amp;", types: ['"&amp;VLOOKUP(O137,マスタ!$D$1:$E$99,2,FALSE)&amp;"'"&amp;IF(P137&lt;&gt;"",", '"&amp;VLOOKUP(P137,マスタ!$D$1:$E$99,2,FALSE)&amp;"'","")&amp;"]"&amp;IF(Q137&lt;&gt;"",", range: '"&amp;Q137&amp;"'","")&amp;IF(S137&lt;&gt;"",", damage: '"&amp;S137&amp;"'","")&amp;IF(U137&lt;&gt;"",", capacity: '"&amp;U137&amp;"'","")&amp;IF(V137&lt;&gt;"",", cost: '"&amp;V137&amp;"'","")&amp;", text: '"&amp;SUBSTITUTE(Y137,CHAR(10),"\n")&amp;"', textEn: '"&amp;SUBSTITUTE(SUBSTITUTE(AA137,CHAR(10),"\n"),"'","\'")&amp;"'"&amp;IF(W137="○",", sealable: true","")&amp;IF(X137="○",",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9" ht="13.5" customHeight="1">
      <c r="A138" s="2" t="s">
        <v>1234</v>
      </c>
      <c r="B138" s="2" t="s">
        <v>115</v>
      </c>
      <c r="E138" s="2" t="s">
        <v>1235</v>
      </c>
      <c r="F138" s="2" t="s">
        <v>1236</v>
      </c>
      <c r="G138" s="2" t="s">
        <v>1235</v>
      </c>
      <c r="H138" s="5" t="s">
        <v>1235</v>
      </c>
      <c r="J138" s="2" t="s">
        <v>259</v>
      </c>
      <c r="O138" s="2" t="s">
        <v>223</v>
      </c>
      <c r="P138" s="2" t="s">
        <v>212</v>
      </c>
      <c r="R138" s="11"/>
      <c r="S138" s="15"/>
      <c r="T138" s="11"/>
      <c r="V138" s="2" t="s">
        <v>486</v>
      </c>
      <c r="Y138" s="16" t="s">
        <v>1237</v>
      </c>
      <c r="Z138" s="16" t="s">
        <v>1238</v>
      </c>
      <c r="AA138" s="5" t="s">
        <v>1239</v>
      </c>
      <c r="AB138" s="11"/>
      <c r="AC138" s="17" t="str">
        <f>", '"&amp;A138&amp;"': {megami: '"&amp;B138&amp;"'"&amp;IF(C138&lt;&gt;"",", anotherID: '"&amp;C138&amp;"', replace: '"&amp;D138&amp;"'","")&amp;", name: '"&amp;SUBSTITUTE(E138,"'","\'")&amp;"', nameEn: '"&amp;SUBSTITUTE(H138,"'","\'")&amp;"', ruby: '"&amp;F138&amp;"', baseType: '"&amp;VLOOKUP(J138,マスタ!$A$1:$B$99,2,FALSE)&amp;"'"&amp;IF(K138="○",", extra: true","")&amp;IF(L138&lt;&gt;"",", extraFrom: '"&amp;L138&amp;"'","")&amp;IF(M138&lt;&gt;"",", exchangabaleTo: '"&amp;M138&amp;"'","")&amp;IF(N138="○",", poison: true","")&amp;", types: ['"&amp;VLOOKUP(O138,マスタ!$D$1:$E$99,2,FALSE)&amp;"'"&amp;IF(P138&lt;&gt;"",", '"&amp;VLOOKUP(P138,マスタ!$D$1:$E$99,2,FALSE)&amp;"'","")&amp;"]"&amp;IF(Q138&lt;&gt;"",", range: '"&amp;Q138&amp;"'","")&amp;IF(S138&lt;&gt;"",", damage: '"&amp;S138&amp;"'","")&amp;IF(U138&lt;&gt;"",", capacity: '"&amp;U138&amp;"'","")&amp;IF(V138&lt;&gt;"",", cost: '"&amp;V138&amp;"'","")&amp;", text: '"&amp;SUBSTITUTE(Y138,CHAR(10),"\n")&amp;"', textEn: '"&amp;SUBSTITUTE(SUBSTITUTE(AA138,CHAR(10),"\n"),"'","\'")&amp;"'"&amp;IF(W138="○",", sealable: true","")&amp;IF(X138="○",",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9" ht="60">
      <c r="A139" s="2" t="s">
        <v>1240</v>
      </c>
      <c r="B139" s="2" t="s">
        <v>115</v>
      </c>
      <c r="E139" s="2" t="s">
        <v>1241</v>
      </c>
      <c r="F139" s="2" t="s">
        <v>1242</v>
      </c>
      <c r="G139" s="2" t="s">
        <v>1243</v>
      </c>
      <c r="H139" s="5" t="s">
        <v>1241</v>
      </c>
      <c r="J139" s="2" t="s">
        <v>1244</v>
      </c>
      <c r="O139" s="2" t="s">
        <v>1244</v>
      </c>
      <c r="R139" s="11"/>
      <c r="S139" s="15"/>
      <c r="T139" s="11"/>
      <c r="Y139" s="12" t="s">
        <v>1245</v>
      </c>
      <c r="Z139" s="51" t="s">
        <v>1246</v>
      </c>
      <c r="AA139" s="7" t="s">
        <v>1247</v>
      </c>
      <c r="AB139" s="11"/>
      <c r="AC139" s="17" t="str">
        <f>", '"&amp;A139&amp;"': {megami: '"&amp;B139&amp;"'"&amp;IF(C139&lt;&gt;"",", anotherID: '"&amp;C139&amp;"', replace: '"&amp;D139&amp;"'","")&amp;", name: '"&amp;SUBSTITUTE(E139,"'","\'")&amp;"', nameEn: '"&amp;SUBSTITUTE(H139,"'","\'")&amp;"', ruby: '"&amp;F139&amp;"', baseType: '"&amp;VLOOKUP(J139,マスタ!$A$1:$B$99,2,FALSE)&amp;"'"&amp;IF(K139="○",", extra: true","")&amp;IF(L139&lt;&gt;"",", extraFrom: '"&amp;L139&amp;"'","")&amp;IF(M139&lt;&gt;"",", exchangabaleTo: '"&amp;M139&amp;"'","")&amp;IF(N139="○",", poison: true","")&amp;", types: ['"&amp;VLOOKUP(O139,マスタ!$D$1:$E$99,2,FALSE)&amp;"'"&amp;IF(P139&lt;&gt;"",", '"&amp;VLOOKUP(P139,マスタ!$D$1:$E$99,2,FALSE)&amp;"'","")&amp;"]"&amp;IF(Q139&lt;&gt;"",", range: '"&amp;Q139&amp;"'","")&amp;IF(S139&lt;&gt;"",", damage: '"&amp;S139&amp;"'","")&amp;IF(U139&lt;&gt;"",", capacity: '"&amp;U139&amp;"'","")&amp;IF(V139&lt;&gt;"",", cost: '"&amp;V139&amp;"'","")&amp;", text: '"&amp;SUBSTITUTE(Y139,CHAR(10),"\n")&amp;"', textEn: '"&amp;SUBSTITUTE(SUBSTITUTE(AA139,CHAR(10),"\n"),"'","\'")&amp;"'"&amp;IF(W139="○",", sealable: true","")&amp;IF(X139="○",", removable: true","")&amp;"}"</f>
        <v>, 'transform-01': {megami: 'thallya', name: 'Form: YAKSHA', nameEn: 'Form: YAKSHA',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29" ht="48">
      <c r="A140" s="2" t="s">
        <v>1248</v>
      </c>
      <c r="B140" s="2" t="s">
        <v>115</v>
      </c>
      <c r="E140" s="2" t="s">
        <v>1249</v>
      </c>
      <c r="F140" s="2" t="s">
        <v>1250</v>
      </c>
      <c r="G140" s="2" t="s">
        <v>1251</v>
      </c>
      <c r="H140" s="5" t="s">
        <v>1249</v>
      </c>
      <c r="J140" s="2" t="s">
        <v>1244</v>
      </c>
      <c r="O140" s="2" t="s">
        <v>1244</v>
      </c>
      <c r="R140" s="11"/>
      <c r="S140" s="15"/>
      <c r="T140" s="11"/>
      <c r="Y140" s="12" t="s">
        <v>1252</v>
      </c>
      <c r="Z140" s="51" t="s">
        <v>1253</v>
      </c>
      <c r="AA140" s="7" t="s">
        <v>1254</v>
      </c>
      <c r="AB140" s="11"/>
      <c r="AC140" s="17" t="str">
        <f>", '"&amp;A140&amp;"': {megami: '"&amp;B140&amp;"'"&amp;IF(C140&lt;&gt;"",", anotherID: '"&amp;C140&amp;"', replace: '"&amp;D140&amp;"'","")&amp;", name: '"&amp;SUBSTITUTE(E140,"'","\'")&amp;"', nameEn: '"&amp;SUBSTITUTE(H140,"'","\'")&amp;"', ruby: '"&amp;F140&amp;"', baseType: '"&amp;VLOOKUP(J140,マスタ!$A$1:$B$99,2,FALSE)&amp;"'"&amp;IF(K140="○",", extra: true","")&amp;IF(L140&lt;&gt;"",", extraFrom: '"&amp;L140&amp;"'","")&amp;IF(M140&lt;&gt;"",", exchangabaleTo: '"&amp;M140&amp;"'","")&amp;IF(N140="○",", poison: true","")&amp;", types: ['"&amp;VLOOKUP(O140,マスタ!$D$1:$E$99,2,FALSE)&amp;"'"&amp;IF(P140&lt;&gt;"",", '"&amp;VLOOKUP(P140,マスタ!$D$1:$E$99,2,FALSE)&amp;"'","")&amp;"]"&amp;IF(Q140&lt;&gt;"",", range: '"&amp;Q140&amp;"'","")&amp;IF(S140&lt;&gt;"",", damage: '"&amp;S140&amp;"'","")&amp;IF(U140&lt;&gt;"",", capacity: '"&amp;U140&amp;"'","")&amp;IF(V140&lt;&gt;"",", cost: '"&amp;V140&amp;"'","")&amp;", text: '"&amp;SUBSTITUTE(Y140,CHAR(10),"\n")&amp;"', textEn: '"&amp;SUBSTITUTE(SUBSTITUTE(AA140,CHAR(10),"\n"),"'","\'")&amp;"'"&amp;IF(W140="○",", sealable: true","")&amp;IF(X140="○",", removable: true","")&amp;"}"</f>
        <v>, 'transform-02': {megami: 'thallya', name: 'Form: NAGA', nameEn: 'Form: NAGA',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'TransForm: If your opponent has 3 or more Sakura tokens on their Flare, move all but 2 of them to Shadow.\n\nAdditional basic action ("Gamma-Ray"): Put the top card of your opponent\'s deck into their played pile.'}</v>
      </c>
    </row>
    <row r="141" spans="1:29" ht="72">
      <c r="A141" s="2" t="s">
        <v>1255</v>
      </c>
      <c r="B141" s="2" t="s">
        <v>115</v>
      </c>
      <c r="E141" s="2" t="s">
        <v>1256</v>
      </c>
      <c r="F141" s="2" t="s">
        <v>1257</v>
      </c>
      <c r="G141" s="2" t="s">
        <v>1258</v>
      </c>
      <c r="H141" s="5" t="s">
        <v>1256</v>
      </c>
      <c r="J141" s="2" t="s">
        <v>1244</v>
      </c>
      <c r="O141" s="2" t="s">
        <v>1244</v>
      </c>
      <c r="R141" s="11"/>
      <c r="S141" s="15"/>
      <c r="T141" s="11"/>
      <c r="Y141" s="12" t="s">
        <v>1259</v>
      </c>
      <c r="Z141" s="51" t="s">
        <v>1260</v>
      </c>
      <c r="AA141" s="7" t="s">
        <v>1261</v>
      </c>
      <c r="AB141" s="11"/>
      <c r="AC141" s="17" t="str">
        <f>", '"&amp;A141&amp;"': {megami: '"&amp;B141&amp;"'"&amp;IF(C141&lt;&gt;"",", anotherID: '"&amp;C141&amp;"', replace: '"&amp;D141&amp;"'","")&amp;", name: '"&amp;SUBSTITUTE(E141,"'","\'")&amp;"', nameEn: '"&amp;SUBSTITUTE(H141,"'","\'")&amp;"', ruby: '"&amp;F141&amp;"', baseType: '"&amp;VLOOKUP(J141,マスタ!$A$1:$B$99,2,FALSE)&amp;"'"&amp;IF(K141="○",", extra: true","")&amp;IF(L141&lt;&gt;"",", extraFrom: '"&amp;L141&amp;"'","")&amp;IF(M141&lt;&gt;"",", exchangabaleTo: '"&amp;M141&amp;"'","")&amp;IF(N141="○",", poison: true","")&amp;", types: ['"&amp;VLOOKUP(O141,マスタ!$D$1:$E$99,2,FALSE)&amp;"'"&amp;IF(P141&lt;&gt;"",", '"&amp;VLOOKUP(P141,マスタ!$D$1:$E$99,2,FALSE)&amp;"'","")&amp;"]"&amp;IF(Q141&lt;&gt;"",", range: '"&amp;Q141&amp;"'","")&amp;IF(S141&lt;&gt;"",", damage: '"&amp;S141&amp;"'","")&amp;IF(U141&lt;&gt;"",", capacity: '"&amp;U141&amp;"'","")&amp;IF(V141&lt;&gt;"",", cost: '"&amp;V141&amp;"'","")&amp;", text: '"&amp;SUBSTITUTE(Y141,CHAR(10),"\n")&amp;"', textEn: '"&amp;SUBSTITUTE(SUBSTITUTE(AA141,CHAR(10),"\n"),"'","\'")&amp;"'"&amp;IF(W141="○",", sealable: true","")&amp;IF(X141="○",", removable: true","")&amp;"}"</f>
        <v>, 'transform-03': {megami: 'thallya', name: 'Form: GARUDA', nameEn: 'Form: GARUDA',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'TransForm: Draw two cards. You have no maximum hand size this turn.\n\nAdditional basic action ("Delta-Wing"): If the current Distance is 7 or less:\nShadow (1)→ Distance'}</v>
      </c>
    </row>
    <row r="142" spans="1:29" ht="13.5">
      <c r="A142" s="2" t="s">
        <v>1262</v>
      </c>
      <c r="B142" s="2" t="s">
        <v>122</v>
      </c>
      <c r="E142" s="2" t="s">
        <v>1263</v>
      </c>
      <c r="F142" s="2" t="s">
        <v>1264</v>
      </c>
      <c r="G142" s="6" t="s">
        <v>1265</v>
      </c>
      <c r="H142" s="5" t="s">
        <v>1266</v>
      </c>
      <c r="J142" s="2" t="s">
        <v>175</v>
      </c>
      <c r="O142" s="2" t="s">
        <v>176</v>
      </c>
      <c r="Q142" s="2" t="s">
        <v>203</v>
      </c>
      <c r="R142" s="11"/>
      <c r="S142" s="2" t="s">
        <v>178</v>
      </c>
      <c r="T142" s="11"/>
      <c r="Z142" s="6"/>
      <c r="AB142" s="11"/>
      <c r="AC142" s="17" t="str">
        <f>", '"&amp;A142&amp;"': {megami: '"&amp;B142&amp;"'"&amp;IF(C142&lt;&gt;"",", anotherID: '"&amp;C142&amp;"', replace: '"&amp;D142&amp;"'","")&amp;", name: '"&amp;SUBSTITUTE(E142,"'","\'")&amp;"', nameEn: '"&amp;SUBSTITUTE(H142,"'","\'")&amp;"', ruby: '"&amp;F142&amp;"', baseType: '"&amp;VLOOKUP(J142,マスタ!$A$1:$B$99,2,FALSE)&amp;"'"&amp;IF(K142="○",", extra: true","")&amp;IF(L142&lt;&gt;"",", extraFrom: '"&amp;L142&amp;"'","")&amp;IF(M142&lt;&gt;"",", exchangabaleTo: '"&amp;M142&amp;"'","")&amp;IF(N142="○",", poison: true","")&amp;", types: ['"&amp;VLOOKUP(O142,マスタ!$D$1:$E$99,2,FALSE)&amp;"'"&amp;IF(P142&lt;&gt;"",", '"&amp;VLOOKUP(P142,マスタ!$D$1:$E$99,2,FALSE)&amp;"'","")&amp;"]"&amp;IF(Q142&lt;&gt;"",", range: '"&amp;Q142&amp;"'","")&amp;IF(S142&lt;&gt;"",", damage: '"&amp;S142&amp;"'","")&amp;IF(U142&lt;&gt;"",", capacity: '"&amp;U142&amp;"'","")&amp;IF(V142&lt;&gt;"",", cost: '"&amp;V142&amp;"'","")&amp;", text: '"&amp;SUBSTITUTE(Y142,CHAR(10),"\n")&amp;"', textEn: '"&amp;SUBSTITUTE(SUBSTITUTE(AA142,CHAR(10),"\n"),"'","\'")&amp;"'"&amp;IF(W142="○",", sealable: true","")&amp;IF(X142="○",", removable: true","")&amp;"}"</f>
        <v>, '12-raira-o-n-1': {megami: 'raira', name: '獣爪', nameEn: 'Bestial Claw', ruby: 'じゅうそう', baseType: 'normal', types: ['attack'], range: '1-2', damage: '3/1', text: '', textEn: ''}</v>
      </c>
    </row>
    <row r="143" spans="1:29" ht="13.5">
      <c r="A143" s="2" t="s">
        <v>1267</v>
      </c>
      <c r="B143" s="2" t="s">
        <v>122</v>
      </c>
      <c r="E143" s="2" t="s">
        <v>1268</v>
      </c>
      <c r="F143" s="2" t="s">
        <v>1269</v>
      </c>
      <c r="G143" s="6" t="s">
        <v>1270</v>
      </c>
      <c r="H143" s="5" t="s">
        <v>1271</v>
      </c>
      <c r="J143" s="2" t="s">
        <v>175</v>
      </c>
      <c r="O143" s="2" t="s">
        <v>176</v>
      </c>
      <c r="Q143" s="2" t="s">
        <v>183</v>
      </c>
      <c r="R143" s="11"/>
      <c r="S143" s="2" t="s">
        <v>1272</v>
      </c>
      <c r="T143" s="11"/>
      <c r="Y143" s="2" t="s">
        <v>1273</v>
      </c>
      <c r="Z143" s="6" t="s">
        <v>1274</v>
      </c>
      <c r="AA143" s="31" t="s">
        <v>1275</v>
      </c>
      <c r="AB143" s="11"/>
      <c r="AC143" s="17" t="str">
        <f>", '"&amp;A143&amp;"': {megami: '"&amp;B143&amp;"'"&amp;IF(C143&lt;&gt;"",", anotherID: '"&amp;C143&amp;"', replace: '"&amp;D143&amp;"'","")&amp;", name: '"&amp;SUBSTITUTE(E143,"'","\'")&amp;"', nameEn: '"&amp;SUBSTITUTE(H143,"'","\'")&amp;"', ruby: '"&amp;F143&amp;"', baseType: '"&amp;VLOOKUP(J143,マスタ!$A$1:$B$99,2,FALSE)&amp;"'"&amp;IF(K143="○",", extra: true","")&amp;IF(L143&lt;&gt;"",", extraFrom: '"&amp;L143&amp;"'","")&amp;IF(M143&lt;&gt;"",", exchangabaleTo: '"&amp;M143&amp;"'","")&amp;IF(N143="○",", poison: true","")&amp;", types: ['"&amp;VLOOKUP(O143,マスタ!$D$1:$E$99,2,FALSE)&amp;"'"&amp;IF(P143&lt;&gt;"",", '"&amp;VLOOKUP(P143,マスタ!$D$1:$E$99,2,FALSE)&amp;"'","")&amp;"]"&amp;IF(Q143&lt;&gt;"",", range: '"&amp;Q143&amp;"'","")&amp;IF(S143&lt;&gt;"",", damage: '"&amp;S143&amp;"'","")&amp;IF(U143&lt;&gt;"",", capacity: '"&amp;U143&amp;"'","")&amp;IF(V143&lt;&gt;"",", cost: '"&amp;V143&amp;"'","")&amp;", text: '"&amp;SUBSTITUTE(Y143,CHAR(10),"\n")&amp;"', textEn: '"&amp;SUBSTITUTE(SUBSTITUTE(AA143,CHAR(10),"\n"),"'","\'")&amp;"'"&amp;IF(W143="○",", sealable: true","")&amp;IF(X143="○",",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9" ht="13.5">
      <c r="A144" s="2" t="s">
        <v>1276</v>
      </c>
      <c r="B144" s="2" t="s">
        <v>122</v>
      </c>
      <c r="E144" s="2" t="s">
        <v>1277</v>
      </c>
      <c r="F144" s="2" t="s">
        <v>1278</v>
      </c>
      <c r="G144" s="6" t="s">
        <v>1279</v>
      </c>
      <c r="H144" s="5" t="s">
        <v>1280</v>
      </c>
      <c r="J144" s="2" t="s">
        <v>175</v>
      </c>
      <c r="O144" s="2" t="s">
        <v>176</v>
      </c>
      <c r="Q144" s="2" t="s">
        <v>203</v>
      </c>
      <c r="R144" s="11"/>
      <c r="S144" s="2" t="s">
        <v>184</v>
      </c>
      <c r="T144" s="11"/>
      <c r="Y144" s="12" t="s">
        <v>1281</v>
      </c>
      <c r="Z144" s="24" t="s">
        <v>1282</v>
      </c>
      <c r="AA144" s="5" t="s">
        <v>1283</v>
      </c>
      <c r="AB144" s="11"/>
      <c r="AC144" s="17" t="str">
        <f>", '"&amp;A144&amp;"': {megami: '"&amp;B144&amp;"'"&amp;IF(C144&lt;&gt;"",", anotherID: '"&amp;C144&amp;"', replace: '"&amp;D144&amp;"'","")&amp;", name: '"&amp;SUBSTITUTE(E144,"'","\'")&amp;"', nameEn: '"&amp;SUBSTITUTE(H144,"'","\'")&amp;"', ruby: '"&amp;F144&amp;"', baseType: '"&amp;VLOOKUP(J144,マスタ!$A$1:$B$99,2,FALSE)&amp;"'"&amp;IF(K144="○",", extra: true","")&amp;IF(L144&lt;&gt;"",", extraFrom: '"&amp;L144&amp;"'","")&amp;IF(M144&lt;&gt;"",", exchangabaleTo: '"&amp;M144&amp;"'","")&amp;IF(N144="○",", poison: true","")&amp;", types: ['"&amp;VLOOKUP(O144,マスタ!$D$1:$E$99,2,FALSE)&amp;"'"&amp;IF(P144&lt;&gt;"",", '"&amp;VLOOKUP(P144,マスタ!$D$1:$E$99,2,FALSE)&amp;"'","")&amp;"]"&amp;IF(Q144&lt;&gt;"",", range: '"&amp;Q144&amp;"'","")&amp;IF(S144&lt;&gt;"",", damage: '"&amp;S144&amp;"'","")&amp;IF(U144&lt;&gt;"",", capacity: '"&amp;U144&amp;"'","")&amp;IF(V144&lt;&gt;"",", cost: '"&amp;V144&amp;"'","")&amp;", text: '"&amp;SUBSTITUTE(Y144,CHAR(10),"\n")&amp;"', textEn: '"&amp;SUBSTITUTE(SUBSTITUTE(AA144,CHAR(10),"\n"),"'","\'")&amp;"'"&amp;IF(W144="○",", sealable: true","")&amp;IF(X144="○",",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9" ht="13.5">
      <c r="A145" s="2" t="s">
        <v>1284</v>
      </c>
      <c r="B145" s="2" t="s">
        <v>122</v>
      </c>
      <c r="E145" s="2" t="s">
        <v>1285</v>
      </c>
      <c r="F145" s="2" t="s">
        <v>1286</v>
      </c>
      <c r="G145" s="6" t="s">
        <v>1287</v>
      </c>
      <c r="H145" s="5" t="s">
        <v>1288</v>
      </c>
      <c r="J145" s="2" t="s">
        <v>175</v>
      </c>
      <c r="O145" s="2" t="s">
        <v>223</v>
      </c>
      <c r="R145" s="11"/>
      <c r="T145" s="11"/>
      <c r="Y145" s="2" t="s">
        <v>1289</v>
      </c>
      <c r="Z145" s="6" t="s">
        <v>1290</v>
      </c>
      <c r="AA145" s="5" t="s">
        <v>1291</v>
      </c>
      <c r="AB145" s="11"/>
      <c r="AC145" s="17" t="str">
        <f>", '"&amp;A145&amp;"': {megami: '"&amp;B145&amp;"'"&amp;IF(C145&lt;&gt;"",", anotherID: '"&amp;C145&amp;"', replace: '"&amp;D145&amp;"'","")&amp;", name: '"&amp;SUBSTITUTE(E145,"'","\'")&amp;"', nameEn: '"&amp;SUBSTITUTE(H145,"'","\'")&amp;"', ruby: '"&amp;F145&amp;"', baseType: '"&amp;VLOOKUP(J145,マスタ!$A$1:$B$99,2,FALSE)&amp;"'"&amp;IF(K145="○",", extra: true","")&amp;IF(L145&lt;&gt;"",", extraFrom: '"&amp;L145&amp;"'","")&amp;IF(M145&lt;&gt;"",", exchangabaleTo: '"&amp;M145&amp;"'","")&amp;IF(N145="○",", poison: true","")&amp;", types: ['"&amp;VLOOKUP(O145,マスタ!$D$1:$E$99,2,FALSE)&amp;"'"&amp;IF(P145&lt;&gt;"",", '"&amp;VLOOKUP(P145,マスタ!$D$1:$E$99,2,FALSE)&amp;"'","")&amp;"]"&amp;IF(Q145&lt;&gt;"",", range: '"&amp;Q145&amp;"'","")&amp;IF(S145&lt;&gt;"",", damage: '"&amp;S145&amp;"'","")&amp;IF(U145&lt;&gt;"",", capacity: '"&amp;U145&amp;"'","")&amp;IF(V145&lt;&gt;"",", cost: '"&amp;V145&amp;"'","")&amp;", text: '"&amp;SUBSTITUTE(Y145,CHAR(10),"\n")&amp;"', textEn: '"&amp;SUBSTITUTE(SUBSTITUTE(AA145,CHAR(10),"\n"),"'","\'")&amp;"'"&amp;IF(W145="○",", sealable: true","")&amp;IF(X145="○",", removable: true","")&amp;"}"</f>
        <v>, '12-raira-o-n-4': {megami: 'raira', name: '風走り', nameEn: 'Windrun', ruby: 'かぜばしり', baseType: 'normal', types: ['action'], text: '現在の間合が3以上ならば、間合→ダスト：2', textEn: 'If the current Distance is 3 or more:\nDistance (2)→ Shadow'}</v>
      </c>
    </row>
    <row r="146" spans="1:29" ht="36">
      <c r="A146" s="2" t="s">
        <v>1292</v>
      </c>
      <c r="B146" s="2" t="s">
        <v>122</v>
      </c>
      <c r="E146" s="2" t="s">
        <v>1293</v>
      </c>
      <c r="F146" s="2" t="s">
        <v>1294</v>
      </c>
      <c r="G146" s="6" t="s">
        <v>1295</v>
      </c>
      <c r="H146" s="5" t="s">
        <v>1296</v>
      </c>
      <c r="J146" s="2" t="s">
        <v>175</v>
      </c>
      <c r="O146" s="2" t="s">
        <v>223</v>
      </c>
      <c r="R146" s="11"/>
      <c r="T146" s="11"/>
      <c r="Y146" s="12" t="s">
        <v>1297</v>
      </c>
      <c r="Z146" s="6" t="s">
        <v>1298</v>
      </c>
      <c r="AA146" s="5" t="s">
        <v>1299</v>
      </c>
      <c r="AB146" s="11"/>
      <c r="AC146" s="17" t="str">
        <f>", '"&amp;A146&amp;"': {megami: '"&amp;B146&amp;"'"&amp;IF(C146&lt;&gt;"",", anotherID: '"&amp;C146&amp;"', replace: '"&amp;D146&amp;"'","")&amp;", name: '"&amp;SUBSTITUTE(E146,"'","\'")&amp;"', nameEn: '"&amp;SUBSTITUTE(H146,"'","\'")&amp;"', ruby: '"&amp;F146&amp;"', baseType: '"&amp;VLOOKUP(J146,マスタ!$A$1:$B$99,2,FALSE)&amp;"'"&amp;IF(K146="○",", extra: true","")&amp;IF(L146&lt;&gt;"",", extraFrom: '"&amp;L146&amp;"'","")&amp;IF(M146&lt;&gt;"",", exchangabaleTo: '"&amp;M146&amp;"'","")&amp;IF(N146="○",", poison: true","")&amp;", types: ['"&amp;VLOOKUP(O146,マスタ!$D$1:$E$99,2,FALSE)&amp;"'"&amp;IF(P146&lt;&gt;"",", '"&amp;VLOOKUP(P146,マスタ!$D$1:$E$99,2,FALSE)&amp;"'","")&amp;"]"&amp;IF(Q146&lt;&gt;"",", range: '"&amp;Q146&amp;"'","")&amp;IF(S146&lt;&gt;"",", damage: '"&amp;S146&amp;"'","")&amp;IF(U146&lt;&gt;"",", capacity: '"&amp;U146&amp;"'","")&amp;IF(V146&lt;&gt;"",", cost: '"&amp;V146&amp;"'","")&amp;", text: '"&amp;SUBSTITUTE(Y146,CHAR(10),"\n")&amp;"', textEn: '"&amp;SUBSTITUTE(SUBSTITUTE(AA146,CHAR(10),"\n"),"'","\'")&amp;"'"&amp;IF(W146="○",", sealable: true","")&amp;IF(X146="○",",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9" ht="40.5">
      <c r="A147" s="2" t="s">
        <v>1300</v>
      </c>
      <c r="B147" s="2" t="s">
        <v>122</v>
      </c>
      <c r="E147" s="2" t="s">
        <v>1301</v>
      </c>
      <c r="F147" s="2" t="s">
        <v>1302</v>
      </c>
      <c r="G147" s="6" t="s">
        <v>1303</v>
      </c>
      <c r="H147" s="5" t="s">
        <v>1304</v>
      </c>
      <c r="J147" s="2" t="s">
        <v>175</v>
      </c>
      <c r="O147" s="2" t="s">
        <v>223</v>
      </c>
      <c r="P147" s="2" t="s">
        <v>212</v>
      </c>
      <c r="R147" s="11"/>
      <c r="T147" s="11"/>
      <c r="Y147" s="12" t="s">
        <v>1305</v>
      </c>
      <c r="Z147" s="24" t="s">
        <v>1306</v>
      </c>
      <c r="AA147" s="5" t="s">
        <v>1307</v>
      </c>
      <c r="AB147" s="11"/>
      <c r="AC147" s="17" t="str">
        <f>", '"&amp;A147&amp;"': {megami: '"&amp;B147&amp;"'"&amp;IF(C147&lt;&gt;"",", anotherID: '"&amp;C147&amp;"', replace: '"&amp;D147&amp;"'","")&amp;", name: '"&amp;SUBSTITUTE(E147,"'","\'")&amp;"', nameEn: '"&amp;SUBSTITUTE(H147,"'","\'")&amp;"', ruby: '"&amp;F147&amp;"', baseType: '"&amp;VLOOKUP(J147,マスタ!$A$1:$B$99,2,FALSE)&amp;"'"&amp;IF(K147="○",", extra: true","")&amp;IF(L147&lt;&gt;"",", extraFrom: '"&amp;L147&amp;"'","")&amp;IF(M147&lt;&gt;"",", exchangabaleTo: '"&amp;M147&amp;"'","")&amp;IF(N147="○",", poison: true","")&amp;", types: ['"&amp;VLOOKUP(O147,マスタ!$D$1:$E$99,2,FALSE)&amp;"'"&amp;IF(P147&lt;&gt;"",", '"&amp;VLOOKUP(P147,マスタ!$D$1:$E$99,2,FALSE)&amp;"'","")&amp;"]"&amp;IF(Q147&lt;&gt;"",", range: '"&amp;Q147&amp;"'","")&amp;IF(S147&lt;&gt;"",", damage: '"&amp;S147&amp;"'","")&amp;IF(U147&lt;&gt;"",", capacity: '"&amp;U147&amp;"'","")&amp;IF(V147&lt;&gt;"",", cost: '"&amp;V147&amp;"'","")&amp;", text: '"&amp;SUBSTITUTE(Y147,CHAR(10),"\n")&amp;"', textEn: '"&amp;SUBSTITUTE(SUBSTITUTE(AA147,CHAR(10),"\n"),"'","\'")&amp;"'"&amp;IF(W147="○",", sealable: true","")&amp;IF(X147="○",",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9" ht="13.5">
      <c r="A148" s="2" t="s">
        <v>1308</v>
      </c>
      <c r="B148" s="2" t="s">
        <v>122</v>
      </c>
      <c r="E148" s="2" t="s">
        <v>1309</v>
      </c>
      <c r="F148" s="2" t="s">
        <v>1310</v>
      </c>
      <c r="G148" s="6" t="s">
        <v>1311</v>
      </c>
      <c r="H148" s="5" t="s">
        <v>1312</v>
      </c>
      <c r="J148" s="2" t="s">
        <v>175</v>
      </c>
      <c r="O148" s="2" t="s">
        <v>223</v>
      </c>
      <c r="P148" s="2" t="s">
        <v>212</v>
      </c>
      <c r="R148" s="11"/>
      <c r="T148" s="11"/>
      <c r="Y148" s="2" t="s">
        <v>1313</v>
      </c>
      <c r="Z148" s="6" t="s">
        <v>1314</v>
      </c>
      <c r="AA148" s="31" t="s">
        <v>1315</v>
      </c>
      <c r="AB148" s="11"/>
      <c r="AC148" s="17" t="str">
        <f>", '"&amp;A148&amp;"': {megami: '"&amp;B148&amp;"'"&amp;IF(C148&lt;&gt;"",", anotherID: '"&amp;C148&amp;"', replace: '"&amp;D148&amp;"'","")&amp;", name: '"&amp;SUBSTITUTE(E148,"'","\'")&amp;"', nameEn: '"&amp;SUBSTITUTE(H148,"'","\'")&amp;"', ruby: '"&amp;F148&amp;"', baseType: '"&amp;VLOOKUP(J148,マスタ!$A$1:$B$99,2,FALSE)&amp;"'"&amp;IF(K148="○",", extra: true","")&amp;IF(L148&lt;&gt;"",", extraFrom: '"&amp;L148&amp;"'","")&amp;IF(M148&lt;&gt;"",", exchangabaleTo: '"&amp;M148&amp;"'","")&amp;IF(N148="○",", poison: true","")&amp;", types: ['"&amp;VLOOKUP(O148,マスタ!$D$1:$E$99,2,FALSE)&amp;"'"&amp;IF(P148&lt;&gt;"",", '"&amp;VLOOKUP(P148,マスタ!$D$1:$E$99,2,FALSE)&amp;"'","")&amp;"]"&amp;IF(Q148&lt;&gt;"",", range: '"&amp;Q148&amp;"'","")&amp;IF(S148&lt;&gt;"",", damage: '"&amp;S148&amp;"'","")&amp;IF(U148&lt;&gt;"",", capacity: '"&amp;U148&amp;"'","")&amp;IF(V148&lt;&gt;"",", cost: '"&amp;V148&amp;"'","")&amp;", text: '"&amp;SUBSTITUTE(Y148,CHAR(10),"\n")&amp;"', textEn: '"&amp;SUBSTITUTE(SUBSTITUTE(AA148,CHAR(10),"\n"),"'","\'")&amp;"'"&amp;IF(W148="○",", sealable: true","")&amp;IF(X148="○",", removable: true","")&amp;"}"</f>
        <v>, '12-raira-o-n-7': {megami: 'raira', name: '空駆け', nameEn: 'Pounce', ruby: 'そらかけ', baseType: 'normal', types: ['action', 'fullpower'], text: '間合⇔ダスト：3', textEn: 'Distance (3)⇔ Shadow'}</v>
      </c>
    </row>
    <row r="149" spans="1:29" ht="36">
      <c r="A149" s="2" t="s">
        <v>1316</v>
      </c>
      <c r="B149" s="2" t="s">
        <v>122</v>
      </c>
      <c r="E149" s="2" t="s">
        <v>1317</v>
      </c>
      <c r="F149" s="2" t="s">
        <v>1318</v>
      </c>
      <c r="G149" s="6" t="s">
        <v>1319</v>
      </c>
      <c r="H149" s="5" t="s">
        <v>1320</v>
      </c>
      <c r="J149" s="2" t="s">
        <v>259</v>
      </c>
      <c r="O149" s="2" t="s">
        <v>176</v>
      </c>
      <c r="Q149" s="2" t="s">
        <v>203</v>
      </c>
      <c r="R149" s="11"/>
      <c r="S149" s="2" t="s">
        <v>194</v>
      </c>
      <c r="T149" s="11"/>
      <c r="V149" s="2" t="s">
        <v>193</v>
      </c>
      <c r="Y149" s="12" t="s">
        <v>1321</v>
      </c>
      <c r="Z149" s="6" t="s">
        <v>1322</v>
      </c>
      <c r="AA149" s="5" t="s">
        <v>1323</v>
      </c>
      <c r="AB149" s="11"/>
      <c r="AC149" s="17" t="str">
        <f>", '"&amp;A149&amp;"': {megami: '"&amp;B149&amp;"'"&amp;IF(C149&lt;&gt;"",", anotherID: '"&amp;C149&amp;"', replace: '"&amp;D149&amp;"'","")&amp;", name: '"&amp;SUBSTITUTE(E149,"'","\'")&amp;"', nameEn: '"&amp;SUBSTITUTE(H149,"'","\'")&amp;"', ruby: '"&amp;F149&amp;"', baseType: '"&amp;VLOOKUP(J149,マスタ!$A$1:$B$99,2,FALSE)&amp;"'"&amp;IF(K149="○",", extra: true","")&amp;IF(L149&lt;&gt;"",", extraFrom: '"&amp;L149&amp;"'","")&amp;IF(M149&lt;&gt;"",", exchangabaleTo: '"&amp;M149&amp;"'","")&amp;IF(N149="○",", poison: true","")&amp;", types: ['"&amp;VLOOKUP(O149,マスタ!$D$1:$E$99,2,FALSE)&amp;"'"&amp;IF(P149&lt;&gt;"",", '"&amp;VLOOKUP(P149,マスタ!$D$1:$E$99,2,FALSE)&amp;"'","")&amp;"]"&amp;IF(Q149&lt;&gt;"",", range: '"&amp;Q149&amp;"'","")&amp;IF(S149&lt;&gt;"",", damage: '"&amp;S149&amp;"'","")&amp;IF(U149&lt;&gt;"",", capacity: '"&amp;U149&amp;"'","")&amp;IF(V149&lt;&gt;"",", cost: '"&amp;V149&amp;"'","")&amp;", text: '"&amp;SUBSTITUTE(Y149,CHAR(10),"\n")&amp;"', textEn: '"&amp;SUBSTITUTE(SUBSTITUTE(AA149,CHAR(10),"\n"),"'","\'")&amp;"'"&amp;IF(W149="○",", sealable: true","")&amp;IF(X149="○",",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9" ht="13.5">
      <c r="A150" s="2" t="s">
        <v>1324</v>
      </c>
      <c r="B150" s="2" t="s">
        <v>122</v>
      </c>
      <c r="E150" s="2" t="s">
        <v>1325</v>
      </c>
      <c r="F150" s="2" t="s">
        <v>1326</v>
      </c>
      <c r="G150" s="6" t="s">
        <v>1327</v>
      </c>
      <c r="H150" s="5" t="s">
        <v>1328</v>
      </c>
      <c r="J150" s="2" t="s">
        <v>259</v>
      </c>
      <c r="O150" s="2" t="s">
        <v>223</v>
      </c>
      <c r="P150" s="2" t="s">
        <v>212</v>
      </c>
      <c r="R150" s="11"/>
      <c r="T150" s="11"/>
      <c r="V150" s="2" t="s">
        <v>376</v>
      </c>
      <c r="Y150" s="2" t="s">
        <v>1329</v>
      </c>
      <c r="Z150" s="6" t="s">
        <v>1330</v>
      </c>
      <c r="AA150" s="5" t="s">
        <v>1331</v>
      </c>
      <c r="AB150" s="11"/>
      <c r="AC150" s="17" t="str">
        <f>", '"&amp;A150&amp;"': {megami: '"&amp;B150&amp;"'"&amp;IF(C150&lt;&gt;"",", anotherID: '"&amp;C150&amp;"', replace: '"&amp;D150&amp;"'","")&amp;", name: '"&amp;SUBSTITUTE(E150,"'","\'")&amp;"', nameEn: '"&amp;SUBSTITUTE(H150,"'","\'")&amp;"', ruby: '"&amp;F150&amp;"', baseType: '"&amp;VLOOKUP(J150,マスタ!$A$1:$B$99,2,FALSE)&amp;"'"&amp;IF(K150="○",", extra: true","")&amp;IF(L150&lt;&gt;"",", extraFrom: '"&amp;L150&amp;"'","")&amp;IF(M150&lt;&gt;"",", exchangabaleTo: '"&amp;M150&amp;"'","")&amp;IF(N150="○",", poison: true","")&amp;", types: ['"&amp;VLOOKUP(O150,マスタ!$D$1:$E$99,2,FALSE)&amp;"'"&amp;IF(P150&lt;&gt;"",", '"&amp;VLOOKUP(P150,マスタ!$D$1:$E$99,2,FALSE)&amp;"'","")&amp;"]"&amp;IF(Q150&lt;&gt;"",", range: '"&amp;Q150&amp;"'","")&amp;IF(S150&lt;&gt;"",", damage: '"&amp;S150&amp;"'","")&amp;IF(U150&lt;&gt;"",", capacity: '"&amp;U150&amp;"'","")&amp;IF(V150&lt;&gt;"",", cost: '"&amp;V150&amp;"'","")&amp;", text: '"&amp;SUBSTITUTE(Y150,CHAR(10),"\n")&amp;"', textEn: '"&amp;SUBSTITUTE(SUBSTITUTE(AA150,CHAR(10),"\n"),"'","\'")&amp;"'"&amp;IF(W150="○",", sealable: true","")&amp;IF(X150="○",",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9" ht="76.5">
      <c r="A151" s="2" t="s">
        <v>1332</v>
      </c>
      <c r="B151" s="2" t="s">
        <v>122</v>
      </c>
      <c r="E151" s="2" t="s">
        <v>1333</v>
      </c>
      <c r="F151" s="2" t="s">
        <v>1334</v>
      </c>
      <c r="G151" s="6" t="s">
        <v>1335</v>
      </c>
      <c r="H151" s="5" t="s">
        <v>1336</v>
      </c>
      <c r="J151" s="2" t="s">
        <v>259</v>
      </c>
      <c r="O151" s="2" t="s">
        <v>223</v>
      </c>
      <c r="R151" s="11"/>
      <c r="T151" s="11"/>
      <c r="V151" s="2" t="s">
        <v>486</v>
      </c>
      <c r="X151" s="2" t="s">
        <v>73</v>
      </c>
      <c r="Y151" s="12" t="s">
        <v>1337</v>
      </c>
      <c r="Z151" s="24" t="s">
        <v>1338</v>
      </c>
      <c r="AA151" s="26" t="s">
        <v>1339</v>
      </c>
      <c r="AB151" s="11"/>
      <c r="AC151" s="17" t="str">
        <f>", '"&amp;A151&amp;"': {megami: '"&amp;B151&amp;"'"&amp;IF(C151&lt;&gt;"",", anotherID: '"&amp;C151&amp;"', replace: '"&amp;D151&amp;"'","")&amp;", name: '"&amp;SUBSTITUTE(E151,"'","\'")&amp;"', nameEn: '"&amp;SUBSTITUTE(H151,"'","\'")&amp;"', ruby: '"&amp;F151&amp;"', baseType: '"&amp;VLOOKUP(J151,マスタ!$A$1:$B$99,2,FALSE)&amp;"'"&amp;IF(K151="○",", extra: true","")&amp;IF(L151&lt;&gt;"",", extraFrom: '"&amp;L151&amp;"'","")&amp;IF(M151&lt;&gt;"",", exchangabaleTo: '"&amp;M151&amp;"'","")&amp;IF(N151="○",", poison: true","")&amp;", types: ['"&amp;VLOOKUP(O151,マスタ!$D$1:$E$99,2,FALSE)&amp;"'"&amp;IF(P151&lt;&gt;"",", '"&amp;VLOOKUP(P151,マスタ!$D$1:$E$99,2,FALSE)&amp;"'","")&amp;"]"&amp;IF(Q151&lt;&gt;"",", range: '"&amp;Q151&amp;"'","")&amp;IF(S151&lt;&gt;"",", damage: '"&amp;S151&amp;"'","")&amp;IF(U151&lt;&gt;"",", capacity: '"&amp;U151&amp;"'","")&amp;IF(V151&lt;&gt;"",", cost: '"&amp;V151&amp;"'","")&amp;", text: '"&amp;SUBSTITUTE(Y151,CHAR(10),"\n")&amp;"', textEn: '"&amp;SUBSTITUTE(SUBSTITUTE(AA151,CHAR(10),"\n"),"'","\'")&amp;"'"&amp;IF(W151="○",", sealable: true","")&amp;IF(X151="○",",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9" ht="13.5">
      <c r="A152" s="2" t="s">
        <v>1340</v>
      </c>
      <c r="B152" s="2" t="s">
        <v>122</v>
      </c>
      <c r="E152" s="2" t="s">
        <v>1341</v>
      </c>
      <c r="F152" s="2" t="s">
        <v>1342</v>
      </c>
      <c r="G152" s="6" t="s">
        <v>1343</v>
      </c>
      <c r="H152" s="5" t="s">
        <v>1344</v>
      </c>
      <c r="J152" s="2" t="s">
        <v>259</v>
      </c>
      <c r="O152" s="2" t="s">
        <v>232</v>
      </c>
      <c r="P152" s="2" t="s">
        <v>212</v>
      </c>
      <c r="R152" s="11"/>
      <c r="T152" s="11"/>
      <c r="U152" s="2" t="s">
        <v>278</v>
      </c>
      <c r="V152" s="2" t="s">
        <v>193</v>
      </c>
      <c r="Y152" s="12" t="s">
        <v>1345</v>
      </c>
      <c r="Z152" s="24" t="s">
        <v>1346</v>
      </c>
      <c r="AA152" s="5" t="s">
        <v>1347</v>
      </c>
      <c r="AB152" s="11"/>
      <c r="AC152" s="17" t="str">
        <f>", '"&amp;A152&amp;"': {megami: '"&amp;B152&amp;"'"&amp;IF(C152&lt;&gt;"",", anotherID: '"&amp;C152&amp;"', replace: '"&amp;D152&amp;"'","")&amp;", name: '"&amp;SUBSTITUTE(E152,"'","\'")&amp;"', nameEn: '"&amp;SUBSTITUTE(H152,"'","\'")&amp;"', ruby: '"&amp;F152&amp;"', baseType: '"&amp;VLOOKUP(J152,マスタ!$A$1:$B$99,2,FALSE)&amp;"'"&amp;IF(K152="○",", extra: true","")&amp;IF(L152&lt;&gt;"",", extraFrom: '"&amp;L152&amp;"'","")&amp;IF(M152&lt;&gt;"",", exchangabaleTo: '"&amp;M152&amp;"'","")&amp;IF(N152="○",", poison: true","")&amp;", types: ['"&amp;VLOOKUP(O152,マスタ!$D$1:$E$99,2,FALSE)&amp;"'"&amp;IF(P152&lt;&gt;"",", '"&amp;VLOOKUP(P152,マスタ!$D$1:$E$99,2,FALSE)&amp;"'","")&amp;"]"&amp;IF(Q152&lt;&gt;"",", range: '"&amp;Q152&amp;"'","")&amp;IF(S152&lt;&gt;"",", damage: '"&amp;S152&amp;"'","")&amp;IF(U152&lt;&gt;"",", capacity: '"&amp;U152&amp;"'","")&amp;IF(V152&lt;&gt;"",", cost: '"&amp;V152&amp;"'","")&amp;", text: '"&amp;SUBSTITUTE(Y152,CHAR(10),"\n")&amp;"', textEn: '"&amp;SUBSTITUTE(SUBSTITUTE(AA152,CHAR(10),"\n"),"'","\'")&amp;"'"&amp;IF(W152="○",", sealable: true","")&amp;IF(X152="○",",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9" ht="13.5">
      <c r="A153" s="2" t="s">
        <v>1348</v>
      </c>
      <c r="B153" s="2" t="s">
        <v>122</v>
      </c>
      <c r="E153" s="2" t="s">
        <v>1349</v>
      </c>
      <c r="F153" s="2" t="s">
        <v>1350</v>
      </c>
      <c r="G153" s="6" t="s">
        <v>1351</v>
      </c>
      <c r="H153" s="5" t="s">
        <v>1352</v>
      </c>
      <c r="J153" s="2" t="s">
        <v>259</v>
      </c>
      <c r="K153" s="2" t="s">
        <v>73</v>
      </c>
      <c r="L153" s="2" t="s">
        <v>1332</v>
      </c>
      <c r="O153" s="2" t="s">
        <v>176</v>
      </c>
      <c r="Q153" s="2" t="s">
        <v>431</v>
      </c>
      <c r="R153" s="11"/>
      <c r="S153" s="2" t="s">
        <v>721</v>
      </c>
      <c r="T153" s="11"/>
      <c r="V153" s="2" t="s">
        <v>352</v>
      </c>
      <c r="Y153" s="12"/>
      <c r="Z153" s="12"/>
      <c r="AA153" s="32"/>
      <c r="AB153" s="11"/>
      <c r="AC153" s="17" t="str">
        <f>", '"&amp;A153&amp;"': {megami: '"&amp;B153&amp;"'"&amp;IF(C153&lt;&gt;"",", anotherID: '"&amp;C153&amp;"', replace: '"&amp;D153&amp;"'","")&amp;", name: '"&amp;SUBSTITUTE(E153,"'","\'")&amp;"', nameEn: '"&amp;SUBSTITUTE(H153,"'","\'")&amp;"', ruby: '"&amp;F153&amp;"', baseType: '"&amp;VLOOKUP(J153,マスタ!$A$1:$B$99,2,FALSE)&amp;"'"&amp;IF(K153="○",", extra: true","")&amp;IF(L153&lt;&gt;"",", extraFrom: '"&amp;L153&amp;"'","")&amp;IF(M153&lt;&gt;"",", exchangabaleTo: '"&amp;M153&amp;"'","")&amp;IF(N153="○",", poison: true","")&amp;", types: ['"&amp;VLOOKUP(O153,マスタ!$D$1:$E$99,2,FALSE)&amp;"'"&amp;IF(P153&lt;&gt;"",", '"&amp;VLOOKUP(P153,マスタ!$D$1:$E$99,2,FALSE)&amp;"'","")&amp;"]"&amp;IF(Q153&lt;&gt;"",", range: '"&amp;Q153&amp;"'","")&amp;IF(S153&lt;&gt;"",", damage: '"&amp;S153&amp;"'","")&amp;IF(U153&lt;&gt;"",", capacity: '"&amp;U153&amp;"'","")&amp;IF(V153&lt;&gt;"",", cost: '"&amp;V153&amp;"'","")&amp;", text: '"&amp;SUBSTITUTE(Y153,CHAR(10),"\n")&amp;"', textEn: '"&amp;SUBSTITUTE(SUBSTITUTE(AA153,CHAR(10),"\n"),"'","\'")&amp;"'"&amp;IF(W153="○",", sealable: true","")&amp;IF(X153="○",", removable: true","")&amp;"}"</f>
        <v>, '12-raira-o-s-3-ex1': {megami: 'raira', name: '風魔旋風', nameEn: 'Windbeast Manifestation', ruby: 'ふうませんぷう', baseType: 'special', extra: true, extraFrom: '12-raira-o-s-3', types: ['attack'], range: '1-3', damage: '1/2', cost: '1', text: '', textEn: ''}</v>
      </c>
    </row>
    <row r="154" spans="1:29" ht="24">
      <c r="A154" s="2" t="s">
        <v>1353</v>
      </c>
      <c r="B154" s="2" t="s">
        <v>122</v>
      </c>
      <c r="E154" s="2" t="s">
        <v>1354</v>
      </c>
      <c r="F154" s="2" t="s">
        <v>1355</v>
      </c>
      <c r="G154" s="6" t="s">
        <v>1356</v>
      </c>
      <c r="H154" s="5" t="s">
        <v>1357</v>
      </c>
      <c r="J154" s="2" t="s">
        <v>259</v>
      </c>
      <c r="K154" s="2" t="s">
        <v>73</v>
      </c>
      <c r="L154" s="2" t="s">
        <v>1332</v>
      </c>
      <c r="O154" s="2" t="s">
        <v>223</v>
      </c>
      <c r="R154" s="11"/>
      <c r="T154" s="11"/>
      <c r="V154" s="2" t="s">
        <v>352</v>
      </c>
      <c r="Y154" s="12" t="s">
        <v>1358</v>
      </c>
      <c r="Z154" s="6" t="s">
        <v>1359</v>
      </c>
      <c r="AA154" s="5" t="s">
        <v>1360</v>
      </c>
      <c r="AB154" s="11"/>
      <c r="AC154" s="17" t="str">
        <f>", '"&amp;A154&amp;"': {megami: '"&amp;B154&amp;"'"&amp;IF(C154&lt;&gt;"",", anotherID: '"&amp;C154&amp;"', replace: '"&amp;D154&amp;"'","")&amp;", name: '"&amp;SUBSTITUTE(E154,"'","\'")&amp;"', nameEn: '"&amp;SUBSTITUTE(H154,"'","\'")&amp;"', ruby: '"&amp;F154&amp;"', baseType: '"&amp;VLOOKUP(J154,マスタ!$A$1:$B$99,2,FALSE)&amp;"'"&amp;IF(K154="○",", extra: true","")&amp;IF(L154&lt;&gt;"",", extraFrom: '"&amp;L154&amp;"'","")&amp;IF(M154&lt;&gt;"",", exchangabaleTo: '"&amp;M154&amp;"'","")&amp;IF(N154="○",", poison: true","")&amp;", types: ['"&amp;VLOOKUP(O154,マスタ!$D$1:$E$99,2,FALSE)&amp;"'"&amp;IF(P154&lt;&gt;"",", '"&amp;VLOOKUP(P154,マスタ!$D$1:$E$99,2,FALSE)&amp;"'","")&amp;"]"&amp;IF(Q154&lt;&gt;"",", range: '"&amp;Q154&amp;"'","")&amp;IF(S154&lt;&gt;"",", damage: '"&amp;S154&amp;"'","")&amp;IF(U154&lt;&gt;"",", capacity: '"&amp;U154&amp;"'","")&amp;IF(V154&lt;&gt;"",", cost: '"&amp;V154&amp;"'","")&amp;", text: '"&amp;SUBSTITUTE(Y154,CHAR(10),"\n")&amp;"', textEn: '"&amp;SUBSTITUTE(SUBSTITUTE(AA154,CHAR(10),"\n"),"'","\'")&amp;"'"&amp;IF(W154="○",", sealable: true","")&amp;IF(X154="○",",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9" ht="61.5">
      <c r="A155" s="2" t="s">
        <v>1361</v>
      </c>
      <c r="B155" s="2" t="s">
        <v>122</v>
      </c>
      <c r="E155" s="2" t="s">
        <v>1362</v>
      </c>
      <c r="F155" s="2" t="s">
        <v>1363</v>
      </c>
      <c r="G155" s="6" t="s">
        <v>1364</v>
      </c>
      <c r="H155" s="5" t="s">
        <v>1365</v>
      </c>
      <c r="J155" s="2" t="s">
        <v>259</v>
      </c>
      <c r="K155" s="2" t="s">
        <v>73</v>
      </c>
      <c r="L155" s="2" t="s">
        <v>1332</v>
      </c>
      <c r="O155" s="2" t="s">
        <v>223</v>
      </c>
      <c r="P155" s="2" t="s">
        <v>241</v>
      </c>
      <c r="R155" s="11"/>
      <c r="T155" s="11"/>
      <c r="V155" s="2" t="s">
        <v>251</v>
      </c>
      <c r="X155" s="2" t="s">
        <v>73</v>
      </c>
      <c r="Y155" s="12" t="s">
        <v>1366</v>
      </c>
      <c r="Z155" s="24" t="s">
        <v>1367</v>
      </c>
      <c r="AA155" s="23" t="s">
        <v>1368</v>
      </c>
      <c r="AB155" s="11"/>
      <c r="AC155" s="17" t="str">
        <f>", '"&amp;A155&amp;"': {megami: '"&amp;B155&amp;"'"&amp;IF(C155&lt;&gt;"",", anotherID: '"&amp;C155&amp;"', replace: '"&amp;D155&amp;"'","")&amp;", name: '"&amp;SUBSTITUTE(E155,"'","\'")&amp;"', nameEn: '"&amp;SUBSTITUTE(H155,"'","\'")&amp;"', ruby: '"&amp;F155&amp;"', baseType: '"&amp;VLOOKUP(J155,マスタ!$A$1:$B$99,2,FALSE)&amp;"'"&amp;IF(K155="○",", extra: true","")&amp;IF(L155&lt;&gt;"",", extraFrom: '"&amp;L155&amp;"'","")&amp;IF(M155&lt;&gt;"",", exchangabaleTo: '"&amp;M155&amp;"'","")&amp;IF(N155="○",", poison: true","")&amp;", types: ['"&amp;VLOOKUP(O155,マスタ!$D$1:$E$99,2,FALSE)&amp;"'"&amp;IF(P155&lt;&gt;"",", '"&amp;VLOOKUP(P155,マスタ!$D$1:$E$99,2,FALSE)&amp;"'","")&amp;"]"&amp;IF(Q155&lt;&gt;"",", range: '"&amp;Q155&amp;"'","")&amp;IF(S155&lt;&gt;"",", damage: '"&amp;S155&amp;"'","")&amp;IF(U155&lt;&gt;"",", capacity: '"&amp;U155&amp;"'","")&amp;IF(V155&lt;&gt;"",", cost: '"&amp;V155&amp;"'","")&amp;", text: '"&amp;SUBSTITUTE(Y155,CHAR(10),"\n")&amp;"', textEn: '"&amp;SUBSTITUTE(SUBSTITUTE(AA155,CHAR(10),"\n"),"'","\'")&amp;"'"&amp;IF(W155="○",", sealable: true","")&amp;IF(X155="○",",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9" ht="13.5">
      <c r="A156" s="2" t="s">
        <v>1369</v>
      </c>
      <c r="B156" s="2" t="s">
        <v>128</v>
      </c>
      <c r="E156" s="2" t="s">
        <v>1370</v>
      </c>
      <c r="F156" s="2" t="s">
        <v>1371</v>
      </c>
      <c r="G156" s="6" t="s">
        <v>1372</v>
      </c>
      <c r="H156" s="5" t="s">
        <v>1373</v>
      </c>
      <c r="J156" s="2" t="s">
        <v>175</v>
      </c>
      <c r="O156" s="2" t="s">
        <v>176</v>
      </c>
      <c r="Q156" s="2" t="s">
        <v>1374</v>
      </c>
      <c r="R156" s="11"/>
      <c r="S156" s="15" t="s">
        <v>194</v>
      </c>
      <c r="T156" s="11"/>
      <c r="Y156" s="12" t="s">
        <v>1375</v>
      </c>
      <c r="Z156" s="6" t="s">
        <v>1376</v>
      </c>
      <c r="AA156" s="5" t="s">
        <v>1377</v>
      </c>
      <c r="AB156" s="11"/>
      <c r="AC156" s="17" t="str">
        <f>", '"&amp;A156&amp;"': {megami: '"&amp;B156&amp;"'"&amp;IF(C156&lt;&gt;"",", anotherID: '"&amp;C156&amp;"', replace: '"&amp;D156&amp;"'","")&amp;", name: '"&amp;SUBSTITUTE(E156,"'","\'")&amp;"', nameEn: '"&amp;SUBSTITUTE(H156,"'","\'")&amp;"', ruby: '"&amp;F156&amp;"', baseType: '"&amp;VLOOKUP(J156,マスタ!$A$1:$B$99,2,FALSE)&amp;"'"&amp;IF(K156="○",", extra: true","")&amp;IF(L156&lt;&gt;"",", extraFrom: '"&amp;L156&amp;"'","")&amp;IF(M156&lt;&gt;"",", exchangabaleTo: '"&amp;M156&amp;"'","")&amp;IF(N156="○",", poison: true","")&amp;", types: ['"&amp;VLOOKUP(O156,マスタ!$D$1:$E$99,2,FALSE)&amp;"'"&amp;IF(P156&lt;&gt;"",", '"&amp;VLOOKUP(P156,マスタ!$D$1:$E$99,2,FALSE)&amp;"'","")&amp;"]"&amp;IF(Q156&lt;&gt;"",", range: '"&amp;Q156&amp;"'","")&amp;IF(S156&lt;&gt;"",", damage: '"&amp;S156&amp;"'","")&amp;IF(U156&lt;&gt;"",", capacity: '"&amp;U156&amp;"'","")&amp;IF(V156&lt;&gt;"",", cost: '"&amp;V156&amp;"'","")&amp;", text: '"&amp;SUBSTITUTE(Y156,CHAR(10),"\n")&amp;"', textEn: '"&amp;SUBSTITUTE(SUBSTITUTE(AA156,CHAR(10),"\n"),"'","\'")&amp;"'"&amp;IF(W156="○",", sealable: true","")&amp;IF(X156="○",",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9" ht="27">
      <c r="A157" s="2" t="s">
        <v>1378</v>
      </c>
      <c r="B157" s="2" t="s">
        <v>128</v>
      </c>
      <c r="E157" s="2" t="s">
        <v>1379</v>
      </c>
      <c r="F157" s="2" t="s">
        <v>1380</v>
      </c>
      <c r="G157" s="6" t="s">
        <v>1381</v>
      </c>
      <c r="H157" s="5" t="s">
        <v>1382</v>
      </c>
      <c r="J157" s="2" t="s">
        <v>175</v>
      </c>
      <c r="O157" s="2" t="s">
        <v>176</v>
      </c>
      <c r="Q157" s="2" t="s">
        <v>1383</v>
      </c>
      <c r="R157" s="11"/>
      <c r="S157" s="15" t="s">
        <v>721</v>
      </c>
      <c r="T157" s="11"/>
      <c r="Y157" s="12" t="s">
        <v>1384</v>
      </c>
      <c r="Z157" s="24" t="s">
        <v>1385</v>
      </c>
      <c r="AA157" s="31" t="s">
        <v>1386</v>
      </c>
      <c r="AB157" s="11"/>
      <c r="AC157" s="17" t="str">
        <f>", '"&amp;A157&amp;"': {megami: '"&amp;B157&amp;"'"&amp;IF(C157&lt;&gt;"",", anotherID: '"&amp;C157&amp;"', replace: '"&amp;D157&amp;"'","")&amp;", name: '"&amp;SUBSTITUTE(E157,"'","\'")&amp;"', nameEn: '"&amp;SUBSTITUTE(H157,"'","\'")&amp;"', ruby: '"&amp;F157&amp;"', baseType: '"&amp;VLOOKUP(J157,マスタ!$A$1:$B$99,2,FALSE)&amp;"'"&amp;IF(K157="○",", extra: true","")&amp;IF(L157&lt;&gt;"",", extraFrom: '"&amp;L157&amp;"'","")&amp;IF(M157&lt;&gt;"",", exchangabaleTo: '"&amp;M157&amp;"'","")&amp;IF(N157="○",", poison: true","")&amp;", types: ['"&amp;VLOOKUP(O157,マスタ!$D$1:$E$99,2,FALSE)&amp;"'"&amp;IF(P157&lt;&gt;"",", '"&amp;VLOOKUP(P157,マスタ!$D$1:$E$99,2,FALSE)&amp;"'","")&amp;"]"&amp;IF(Q157&lt;&gt;"",", range: '"&amp;Q157&amp;"'","")&amp;IF(S157&lt;&gt;"",", damage: '"&amp;S157&amp;"'","")&amp;IF(U157&lt;&gt;"",", capacity: '"&amp;U157&amp;"'","")&amp;IF(V157&lt;&gt;"",", cost: '"&amp;V157&amp;"'","")&amp;", text: '"&amp;SUBSTITUTE(Y157,CHAR(10),"\n")&amp;"', textEn: '"&amp;SUBSTITUTE(SUBSTITUTE(AA157,CHAR(10),"\n"),"'","\'")&amp;"'"&amp;IF(W157="○",", sealable: true","")&amp;IF(X157="○",",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9" ht="84.75">
      <c r="A158" s="2" t="s">
        <v>1387</v>
      </c>
      <c r="B158" s="2" t="s">
        <v>128</v>
      </c>
      <c r="E158" s="2" t="s">
        <v>1388</v>
      </c>
      <c r="F158" s="2" t="s">
        <v>1389</v>
      </c>
      <c r="G158" s="6" t="s">
        <v>1390</v>
      </c>
      <c r="H158" s="5" t="s">
        <v>1391</v>
      </c>
      <c r="J158" s="2" t="s">
        <v>175</v>
      </c>
      <c r="O158" s="2" t="s">
        <v>176</v>
      </c>
      <c r="Q158" s="2" t="s">
        <v>251</v>
      </c>
      <c r="R158" s="11"/>
      <c r="S158" s="15" t="s">
        <v>1392</v>
      </c>
      <c r="T158" s="11"/>
      <c r="Y158" s="12" t="s">
        <v>1393</v>
      </c>
      <c r="Z158" s="24" t="s">
        <v>1394</v>
      </c>
      <c r="AA158" s="25" t="s">
        <v>1395</v>
      </c>
      <c r="AB158" s="11"/>
      <c r="AC158" s="17" t="str">
        <f>", '"&amp;A158&amp;"': {megami: '"&amp;B158&amp;"'"&amp;IF(C158&lt;&gt;"",", anotherID: '"&amp;C158&amp;"', replace: '"&amp;D158&amp;"'","")&amp;", name: '"&amp;SUBSTITUTE(E158,"'","\'")&amp;"', nameEn: '"&amp;SUBSTITUTE(H158,"'","\'")&amp;"', ruby: '"&amp;F158&amp;"', baseType: '"&amp;VLOOKUP(J158,マスタ!$A$1:$B$99,2,FALSE)&amp;"'"&amp;IF(K158="○",", extra: true","")&amp;IF(L158&lt;&gt;"",", extraFrom: '"&amp;L158&amp;"'","")&amp;IF(M158&lt;&gt;"",", exchangabaleTo: '"&amp;M158&amp;"'","")&amp;IF(N158="○",", poison: true","")&amp;", types: ['"&amp;VLOOKUP(O158,マスタ!$D$1:$E$99,2,FALSE)&amp;"'"&amp;IF(P158&lt;&gt;"",", '"&amp;VLOOKUP(P158,マスタ!$D$1:$E$99,2,FALSE)&amp;"'","")&amp;"]"&amp;IF(Q158&lt;&gt;"",", range: '"&amp;Q158&amp;"'","")&amp;IF(S158&lt;&gt;"",", damage: '"&amp;S158&amp;"'","")&amp;IF(U158&lt;&gt;"",", capacity: '"&amp;U158&amp;"'","")&amp;IF(V158&lt;&gt;"",", cost: '"&amp;V158&amp;"'","")&amp;", text: '"&amp;SUBSTITUTE(Y158,CHAR(10),"\n")&amp;"', textEn: '"&amp;SUBSTITUTE(SUBSTITUTE(AA158,CHAR(10),"\n"),"'","\'")&amp;"'"&amp;IF(W158="○",", sealable: true","")&amp;IF(X158="○",",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9" ht="61.5">
      <c r="A159" s="2" t="s">
        <v>1396</v>
      </c>
      <c r="B159" s="2" t="s">
        <v>128</v>
      </c>
      <c r="E159" s="2" t="s">
        <v>1397</v>
      </c>
      <c r="F159" s="2" t="s">
        <v>1398</v>
      </c>
      <c r="G159" s="6" t="s">
        <v>1399</v>
      </c>
      <c r="H159" s="5" t="s">
        <v>1400</v>
      </c>
      <c r="J159" s="2" t="s">
        <v>175</v>
      </c>
      <c r="O159" s="2" t="s">
        <v>223</v>
      </c>
      <c r="R159" s="11"/>
      <c r="T159" s="11"/>
      <c r="Y159" s="12" t="s">
        <v>1401</v>
      </c>
      <c r="Z159" s="48" t="s">
        <v>1402</v>
      </c>
      <c r="AA159" s="26" t="s">
        <v>1403</v>
      </c>
      <c r="AB159" s="11"/>
      <c r="AC159" s="17" t="str">
        <f>", '"&amp;A159&amp;"': {megami: '"&amp;B159&amp;"'"&amp;IF(C159&lt;&gt;"",", anotherID: '"&amp;C159&amp;"', replace: '"&amp;D159&amp;"'","")&amp;", name: '"&amp;SUBSTITUTE(E159,"'","\'")&amp;"', nameEn: '"&amp;SUBSTITUTE(H159,"'","\'")&amp;"', ruby: '"&amp;F159&amp;"', baseType: '"&amp;VLOOKUP(J159,マスタ!$A$1:$B$99,2,FALSE)&amp;"'"&amp;IF(K159="○",", extra: true","")&amp;IF(L159&lt;&gt;"",", extraFrom: '"&amp;L159&amp;"'","")&amp;IF(M159&lt;&gt;"",", exchangabaleTo: '"&amp;M159&amp;"'","")&amp;IF(N159="○",", poison: true","")&amp;", types: ['"&amp;VLOOKUP(O159,マスタ!$D$1:$E$99,2,FALSE)&amp;"'"&amp;IF(P159&lt;&gt;"",", '"&amp;VLOOKUP(P159,マスタ!$D$1:$E$99,2,FALSE)&amp;"'","")&amp;"]"&amp;IF(Q159&lt;&gt;"",", range: '"&amp;Q159&amp;"'","")&amp;IF(S159&lt;&gt;"",", damage: '"&amp;S159&amp;"'","")&amp;IF(U159&lt;&gt;"",", capacity: '"&amp;U159&amp;"'","")&amp;IF(V159&lt;&gt;"",", cost: '"&amp;V159&amp;"'","")&amp;", text: '"&amp;SUBSTITUTE(Y159,CHAR(10),"\n")&amp;"', textEn: '"&amp;SUBSTITUTE(SUBSTITUTE(AA159,CHAR(10),"\n"),"'","\'")&amp;"'"&amp;IF(W159="○",", sealable: true","")&amp;IF(X159="○",",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9" ht="13.5">
      <c r="A160" s="2" t="s">
        <v>1404</v>
      </c>
      <c r="B160" s="2" t="s">
        <v>128</v>
      </c>
      <c r="E160" s="2" t="s">
        <v>1405</v>
      </c>
      <c r="F160" s="2" t="s">
        <v>1406</v>
      </c>
      <c r="G160" s="6" t="s">
        <v>1407</v>
      </c>
      <c r="H160" s="5" t="s">
        <v>1408</v>
      </c>
      <c r="J160" s="2" t="s">
        <v>175</v>
      </c>
      <c r="O160" s="2" t="s">
        <v>223</v>
      </c>
      <c r="R160" s="11"/>
      <c r="T160" s="11"/>
      <c r="Y160" s="2" t="s">
        <v>1409</v>
      </c>
      <c r="Z160" s="48" t="s">
        <v>1410</v>
      </c>
      <c r="AA160" s="5" t="s">
        <v>1411</v>
      </c>
      <c r="AB160" s="11"/>
      <c r="AC160" s="17" t="str">
        <f>", '"&amp;A160&amp;"': {megami: '"&amp;B160&amp;"'"&amp;IF(C160&lt;&gt;"",", anotherID: '"&amp;C160&amp;"', replace: '"&amp;D160&amp;"'","")&amp;", name: '"&amp;SUBSTITUTE(E160,"'","\'")&amp;"', nameEn: '"&amp;SUBSTITUTE(H160,"'","\'")&amp;"', ruby: '"&amp;F160&amp;"', baseType: '"&amp;VLOOKUP(J160,マスタ!$A$1:$B$99,2,FALSE)&amp;"'"&amp;IF(K160="○",", extra: true","")&amp;IF(L160&lt;&gt;"",", extraFrom: '"&amp;L160&amp;"'","")&amp;IF(M160&lt;&gt;"",", exchangabaleTo: '"&amp;M160&amp;"'","")&amp;IF(N160="○",", poison: true","")&amp;", types: ['"&amp;VLOOKUP(O160,マスタ!$D$1:$E$99,2,FALSE)&amp;"'"&amp;IF(P160&lt;&gt;"",", '"&amp;VLOOKUP(P160,マスタ!$D$1:$E$99,2,FALSE)&amp;"'","")&amp;"]"&amp;IF(Q160&lt;&gt;"",", range: '"&amp;Q160&amp;"'","")&amp;IF(S160&lt;&gt;"",", damage: '"&amp;S160&amp;"'","")&amp;IF(U160&lt;&gt;"",", capacity: '"&amp;U160&amp;"'","")&amp;IF(V160&lt;&gt;"",", cost: '"&amp;V160&amp;"'","")&amp;", text: '"&amp;SUBSTITUTE(Y160,CHAR(10),"\n")&amp;"', textEn: '"&amp;SUBSTITUTE(SUBSTITUTE(AA160,CHAR(10),"\n"),"'","\'")&amp;"'"&amp;IF(W160="○",", sealable: true","")&amp;IF(X160="○",",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30" ht="13.5">
      <c r="A161" s="2" t="s">
        <v>1412</v>
      </c>
      <c r="B161" s="2" t="s">
        <v>128</v>
      </c>
      <c r="E161" s="2" t="s">
        <v>1413</v>
      </c>
      <c r="F161" s="2" t="s">
        <v>1414</v>
      </c>
      <c r="G161" s="6" t="s">
        <v>1415</v>
      </c>
      <c r="H161" s="5" t="s">
        <v>1416</v>
      </c>
      <c r="J161" s="2" t="s">
        <v>175</v>
      </c>
      <c r="O161" s="2" t="s">
        <v>223</v>
      </c>
      <c r="P161" s="2" t="s">
        <v>241</v>
      </c>
      <c r="R161" s="11"/>
      <c r="T161" s="11"/>
      <c r="Y161" s="12" t="s">
        <v>1417</v>
      </c>
      <c r="Z161" s="49" t="s">
        <v>1418</v>
      </c>
      <c r="AA161" s="5" t="s">
        <v>1419</v>
      </c>
      <c r="AB161" s="11"/>
      <c r="AC161" s="17" t="str">
        <f>", '"&amp;A161&amp;"': {megami: '"&amp;B161&amp;"'"&amp;IF(C161&lt;&gt;"",", anotherID: '"&amp;C161&amp;"', replace: '"&amp;D161&amp;"'","")&amp;", name: '"&amp;SUBSTITUTE(E161,"'","\'")&amp;"', nameEn: '"&amp;SUBSTITUTE(H161,"'","\'")&amp;"', ruby: '"&amp;F161&amp;"', baseType: '"&amp;VLOOKUP(J161,マスタ!$A$1:$B$99,2,FALSE)&amp;"'"&amp;IF(K161="○",", extra: true","")&amp;IF(L161&lt;&gt;"",", extraFrom: '"&amp;L161&amp;"'","")&amp;IF(M161&lt;&gt;"",", exchangabaleTo: '"&amp;M161&amp;"'","")&amp;IF(N161="○",", poison: true","")&amp;", types: ['"&amp;VLOOKUP(O161,マスタ!$D$1:$E$99,2,FALSE)&amp;"'"&amp;IF(P161&lt;&gt;"",", '"&amp;VLOOKUP(P161,マスタ!$D$1:$E$99,2,FALSE)&amp;"'","")&amp;"]"&amp;IF(Q161&lt;&gt;"",", range: '"&amp;Q161&amp;"'","")&amp;IF(S161&lt;&gt;"",", damage: '"&amp;S161&amp;"'","")&amp;IF(U161&lt;&gt;"",", capacity: '"&amp;U161&amp;"'","")&amp;IF(V161&lt;&gt;"",", cost: '"&amp;V161&amp;"'","")&amp;", text: '"&amp;SUBSTITUTE(Y161,CHAR(10),"\n")&amp;"', textEn: '"&amp;SUBSTITUTE(SUBSTITUTE(AA161,CHAR(10),"\n"),"'","\'")&amp;"'"&amp;IF(W161="○",", sealable: true","")&amp;IF(X161="○",", removable: true","")&amp;"}"</f>
        <v>, '13-utsuro-o-n-6': {megami: 'utsuro', name: '影の壁', nameEn: 'Shadow Wall', ruby: 'かげのかべ', baseType: 'normal', types: ['action', 'reaction'], text: '対応した《攻撃》は+0/-1となる。', textEn: 'The attack this card was played as a Reaction to gets +0/-1.'}</v>
      </c>
    </row>
    <row r="162" spans="1:30" ht="73.5">
      <c r="A162" s="2" t="s">
        <v>1420</v>
      </c>
      <c r="B162" s="2" t="s">
        <v>128</v>
      </c>
      <c r="E162" s="2" t="s">
        <v>1421</v>
      </c>
      <c r="F162" s="2" t="s">
        <v>1422</v>
      </c>
      <c r="G162" s="6" t="s">
        <v>1423</v>
      </c>
      <c r="H162" s="5" t="s">
        <v>1424</v>
      </c>
      <c r="J162" s="2" t="s">
        <v>175</v>
      </c>
      <c r="O162" s="2" t="s">
        <v>232</v>
      </c>
      <c r="P162" s="2" t="s">
        <v>212</v>
      </c>
      <c r="R162" s="11"/>
      <c r="T162" s="11"/>
      <c r="U162" s="2" t="s">
        <v>183</v>
      </c>
      <c r="Y162" s="12" t="s">
        <v>1425</v>
      </c>
      <c r="Z162" s="24" t="s">
        <v>1426</v>
      </c>
      <c r="AA162" s="23" t="s">
        <v>1427</v>
      </c>
      <c r="AB162" s="11"/>
      <c r="AC162" s="17" t="str">
        <f>", '"&amp;A162&amp;"': {megami: '"&amp;B162&amp;"'"&amp;IF(C162&lt;&gt;"",", anotherID: '"&amp;C162&amp;"', replace: '"&amp;D162&amp;"'","")&amp;", name: '"&amp;SUBSTITUTE(E162,"'","\'")&amp;"', nameEn: '"&amp;SUBSTITUTE(H162,"'","\'")&amp;"', ruby: '"&amp;F162&amp;"', baseType: '"&amp;VLOOKUP(J162,マスタ!$A$1:$B$99,2,FALSE)&amp;"'"&amp;IF(K162="○",", extra: true","")&amp;IF(L162&lt;&gt;"",", extraFrom: '"&amp;L162&amp;"'","")&amp;IF(M162&lt;&gt;"",", exchangabaleTo: '"&amp;M162&amp;"'","")&amp;IF(N162="○",", poison: true","")&amp;", types: ['"&amp;VLOOKUP(O162,マスタ!$D$1:$E$99,2,FALSE)&amp;"'"&amp;IF(P162&lt;&gt;"",", '"&amp;VLOOKUP(P162,マスタ!$D$1:$E$99,2,FALSE)&amp;"'","")&amp;"]"&amp;IF(Q162&lt;&gt;"",", range: '"&amp;Q162&amp;"'","")&amp;IF(S162&lt;&gt;"",", damage: '"&amp;S162&amp;"'","")&amp;IF(U162&lt;&gt;"",", capacity: '"&amp;U162&amp;"'","")&amp;IF(V162&lt;&gt;"",", cost: '"&amp;V162&amp;"'","")&amp;", text: '"&amp;SUBSTITUTE(Y162,CHAR(10),"\n")&amp;"', textEn: '"&amp;SUBSTITUTE(SUBSTITUTE(AA162,CHAR(10),"\n"),"'","\'")&amp;"'"&amp;IF(W162="○",", sealable: true","")&amp;IF(X162="○",",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30" ht="72.75">
      <c r="A163" s="2" t="s">
        <v>1428</v>
      </c>
      <c r="B163" s="2" t="s">
        <v>128</v>
      </c>
      <c r="E163" s="2" t="s">
        <v>1429</v>
      </c>
      <c r="F163" s="2" t="s">
        <v>1430</v>
      </c>
      <c r="G163" s="6" t="s">
        <v>1431</v>
      </c>
      <c r="H163" s="5" t="s">
        <v>1757</v>
      </c>
      <c r="I163" s="2" t="s">
        <v>1758</v>
      </c>
      <c r="J163" s="2" t="s">
        <v>259</v>
      </c>
      <c r="O163" s="2" t="s">
        <v>223</v>
      </c>
      <c r="R163" s="11"/>
      <c r="T163" s="11"/>
      <c r="V163" s="2" t="s">
        <v>1432</v>
      </c>
      <c r="X163" s="2" t="s">
        <v>73</v>
      </c>
      <c r="Y163" s="12" t="s">
        <v>1433</v>
      </c>
      <c r="Z163" s="6" t="s">
        <v>1434</v>
      </c>
      <c r="AA163" s="25" t="s">
        <v>1435</v>
      </c>
      <c r="AB163" s="11"/>
      <c r="AC163" s="17" t="str">
        <f>", '"&amp;A163&amp;"': {megami: '"&amp;B163&amp;"'"&amp;IF(C163&lt;&gt;"",", anotherID: '"&amp;C163&amp;"', replace: '"&amp;D163&amp;"'","")&amp;", name: '"&amp;SUBSTITUTE(E163,"'","\'")&amp;"', nameEn: '"&amp;SUBSTITUTE(H163,"'","\'")&amp;"', ruby: '"&amp;F163&amp;"', baseType: '"&amp;VLOOKUP(J163,マスタ!$A$1:$B$99,2,FALSE)&amp;"'"&amp;IF(K163="○",", extra: true","")&amp;IF(L163&lt;&gt;"",", extraFrom: '"&amp;L163&amp;"'","")&amp;IF(M163&lt;&gt;"",", exchangabaleTo: '"&amp;M163&amp;"'","")&amp;IF(N163="○",", poison: true","")&amp;", types: ['"&amp;VLOOKUP(O163,マスタ!$D$1:$E$99,2,FALSE)&amp;"'"&amp;IF(P163&lt;&gt;"",", '"&amp;VLOOKUP(P163,マスタ!$D$1:$E$99,2,FALSE)&amp;"'","")&amp;"]"&amp;IF(Q163&lt;&gt;"",", range: '"&amp;Q163&amp;"'","")&amp;IF(S163&lt;&gt;"",", damage: '"&amp;S163&amp;"'","")&amp;IF(U163&lt;&gt;"",", capacity: '"&amp;U163&amp;"'","")&amp;IF(V163&lt;&gt;"",", cost: '"&amp;V163&amp;"'","")&amp;", text: '"&amp;SUBSTITUTE(Y163,CHAR(10),"\n")&amp;"', textEn: '"&amp;SUBSTITUTE(SUBSTITUTE(AA163,CHAR(10),"\n"),"'","\'")&amp;"'"&amp;IF(W163="○",", sealable: true","")&amp;IF(X163="○",",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30" ht="73.5">
      <c r="A164" s="2" t="s">
        <v>1436</v>
      </c>
      <c r="B164" s="2" t="s">
        <v>128</v>
      </c>
      <c r="E164" s="2" t="s">
        <v>1437</v>
      </c>
      <c r="F164" s="2" t="s">
        <v>1438</v>
      </c>
      <c r="G164" s="6" t="s">
        <v>1439</v>
      </c>
      <c r="H164" s="5" t="s">
        <v>1440</v>
      </c>
      <c r="I164" s="2" t="s">
        <v>1759</v>
      </c>
      <c r="J164" s="2" t="s">
        <v>259</v>
      </c>
      <c r="O164" s="2" t="s">
        <v>232</v>
      </c>
      <c r="P164" s="2" t="s">
        <v>241</v>
      </c>
      <c r="R164" s="11"/>
      <c r="T164" s="11"/>
      <c r="U164" s="2" t="s">
        <v>193</v>
      </c>
      <c r="V164" s="2" t="s">
        <v>193</v>
      </c>
      <c r="Y164" s="12" t="s">
        <v>1441</v>
      </c>
      <c r="Z164" s="24" t="s">
        <v>1442</v>
      </c>
      <c r="AA164" s="23" t="s">
        <v>1443</v>
      </c>
      <c r="AB164" s="11"/>
      <c r="AC164" s="17" t="str">
        <f>", '"&amp;A164&amp;"': {megami: '"&amp;B164&amp;"'"&amp;IF(C164&lt;&gt;"",", anotherID: '"&amp;C164&amp;"', replace: '"&amp;D164&amp;"'","")&amp;", name: '"&amp;SUBSTITUTE(E164,"'","\'")&amp;"', nameEn: '"&amp;SUBSTITUTE(H164,"'","\'")&amp;"', ruby: '"&amp;F164&amp;"', baseType: '"&amp;VLOOKUP(J164,マスタ!$A$1:$B$99,2,FALSE)&amp;"'"&amp;IF(K164="○",", extra: true","")&amp;IF(L164&lt;&gt;"",", extraFrom: '"&amp;L164&amp;"'","")&amp;IF(M164&lt;&gt;"",", exchangabaleTo: '"&amp;M164&amp;"'","")&amp;IF(N164="○",", poison: true","")&amp;", types: ['"&amp;VLOOKUP(O164,マスタ!$D$1:$E$99,2,FALSE)&amp;"'"&amp;IF(P164&lt;&gt;"",", '"&amp;VLOOKUP(P164,マスタ!$D$1:$E$99,2,FALSE)&amp;"'","")&amp;"]"&amp;IF(Q164&lt;&gt;"",", range: '"&amp;Q164&amp;"'","")&amp;IF(S164&lt;&gt;"",", damage: '"&amp;S164&amp;"'","")&amp;IF(U164&lt;&gt;"",", capacity: '"&amp;U164&amp;"'","")&amp;IF(V164&lt;&gt;"",", cost: '"&amp;V164&amp;"'","")&amp;", text: '"&amp;SUBSTITUTE(Y164,CHAR(10),"\n")&amp;"', textEn: '"&amp;SUBSTITUTE(SUBSTITUTE(AA164,CHAR(10),"\n"),"'","\'")&amp;"'"&amp;IF(W164="○",", sealable: true","")&amp;IF(X164="○",",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30" ht="84.75">
      <c r="A165" s="2" t="s">
        <v>1444</v>
      </c>
      <c r="B165" s="2" t="s">
        <v>128</v>
      </c>
      <c r="E165" s="2" t="s">
        <v>1445</v>
      </c>
      <c r="F165" s="2" t="s">
        <v>1446</v>
      </c>
      <c r="G165" s="6" t="s">
        <v>1447</v>
      </c>
      <c r="H165" s="5" t="s">
        <v>1448</v>
      </c>
      <c r="I165" s="2" t="s">
        <v>1760</v>
      </c>
      <c r="J165" s="2" t="s">
        <v>259</v>
      </c>
      <c r="O165" s="2" t="s">
        <v>232</v>
      </c>
      <c r="R165" s="11"/>
      <c r="T165" s="11"/>
      <c r="U165" s="2" t="s">
        <v>193</v>
      </c>
      <c r="V165" s="2" t="s">
        <v>183</v>
      </c>
      <c r="Y165" s="12" t="s">
        <v>1449</v>
      </c>
      <c r="Z165" s="24" t="s">
        <v>1450</v>
      </c>
      <c r="AA165" s="25" t="s">
        <v>1451</v>
      </c>
      <c r="AB165" s="11"/>
      <c r="AC165" s="17" t="str">
        <f>", '"&amp;A165&amp;"': {megami: '"&amp;B165&amp;"'"&amp;IF(C165&lt;&gt;"",", anotherID: '"&amp;C165&amp;"', replace: '"&amp;D165&amp;"'","")&amp;", name: '"&amp;SUBSTITUTE(E165,"'","\'")&amp;"', nameEn: '"&amp;SUBSTITUTE(H165,"'","\'")&amp;"', ruby: '"&amp;F165&amp;"', baseType: '"&amp;VLOOKUP(J165,マスタ!$A$1:$B$99,2,FALSE)&amp;"'"&amp;IF(K165="○",", extra: true","")&amp;IF(L165&lt;&gt;"",", extraFrom: '"&amp;L165&amp;"'","")&amp;IF(M165&lt;&gt;"",", exchangabaleTo: '"&amp;M165&amp;"'","")&amp;IF(N165="○",", poison: true","")&amp;", types: ['"&amp;VLOOKUP(O165,マスタ!$D$1:$E$99,2,FALSE)&amp;"'"&amp;IF(P165&lt;&gt;"",", '"&amp;VLOOKUP(P165,マスタ!$D$1:$E$99,2,FALSE)&amp;"'","")&amp;"]"&amp;IF(Q165&lt;&gt;"",", range: '"&amp;Q165&amp;"'","")&amp;IF(S165&lt;&gt;"",", damage: '"&amp;S165&amp;"'","")&amp;IF(U165&lt;&gt;"",", capacity: '"&amp;U165&amp;"'","")&amp;IF(V165&lt;&gt;"",", cost: '"&amp;V165&amp;"'","")&amp;", text: '"&amp;SUBSTITUTE(Y165,CHAR(10),"\n")&amp;"', textEn: '"&amp;SUBSTITUTE(SUBSTITUTE(AA165,CHAR(10),"\n"),"'","\'")&amp;"'"&amp;IF(W165="○",", sealable: true","")&amp;IF(X165="○",",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30" ht="48.75">
      <c r="A166" s="2" t="s">
        <v>1452</v>
      </c>
      <c r="B166" s="2" t="s">
        <v>128</v>
      </c>
      <c r="E166" s="2" t="s">
        <v>1453</v>
      </c>
      <c r="F166" s="2" t="s">
        <v>1454</v>
      </c>
      <c r="G166" s="6" t="s">
        <v>1453</v>
      </c>
      <c r="H166" s="5" t="s">
        <v>1455</v>
      </c>
      <c r="I166" s="2" t="s">
        <v>1761</v>
      </c>
      <c r="J166" s="2" t="s">
        <v>259</v>
      </c>
      <c r="O166" s="2" t="s">
        <v>223</v>
      </c>
      <c r="R166" s="11"/>
      <c r="T166" s="11"/>
      <c r="V166" s="2" t="s">
        <v>278</v>
      </c>
      <c r="Y166" s="12" t="s">
        <v>1456</v>
      </c>
      <c r="Z166" s="24" t="s">
        <v>1457</v>
      </c>
      <c r="AA166" s="25" t="s">
        <v>1458</v>
      </c>
      <c r="AB166" s="11"/>
      <c r="AC166" s="17" t="str">
        <f>", '"&amp;A166&amp;"': {megami: '"&amp;B166&amp;"'"&amp;IF(C166&lt;&gt;"",", anotherID: '"&amp;C166&amp;"', replace: '"&amp;D166&amp;"'","")&amp;", name: '"&amp;SUBSTITUTE(E166,"'","\'")&amp;"', nameEn: '"&amp;SUBSTITUTE(H166,"'","\'")&amp;"', ruby: '"&amp;F166&amp;"', baseType: '"&amp;VLOOKUP(J166,マスタ!$A$1:$B$99,2,FALSE)&amp;"'"&amp;IF(K166="○",", extra: true","")&amp;IF(L166&lt;&gt;"",", extraFrom: '"&amp;L166&amp;"'","")&amp;IF(M166&lt;&gt;"",", exchangabaleTo: '"&amp;M166&amp;"'","")&amp;IF(N166="○",", poison: true","")&amp;", types: ['"&amp;VLOOKUP(O166,マスタ!$D$1:$E$99,2,FALSE)&amp;"'"&amp;IF(P166&lt;&gt;"",", '"&amp;VLOOKUP(P166,マスタ!$D$1:$E$99,2,FALSE)&amp;"'","")&amp;"]"&amp;IF(Q166&lt;&gt;"",", range: '"&amp;Q166&amp;"'","")&amp;IF(S166&lt;&gt;"",", damage: '"&amp;S166&amp;"'","")&amp;IF(U166&lt;&gt;"",", capacity: '"&amp;U166&amp;"'","")&amp;IF(V166&lt;&gt;"",", cost: '"&amp;V166&amp;"'","")&amp;", text: '"&amp;SUBSTITUTE(Y166,CHAR(10),"\n")&amp;"', textEn: '"&amp;SUBSTITUTE(SUBSTITUTE(AA166,CHAR(10),"\n"),"'","\'")&amp;"'"&amp;IF(W166="○",", sealable: true","")&amp;IF(X166="○",",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30">
      <c r="AD168" s="3" t="s">
        <v>148</v>
      </c>
    </row>
    <row r="169" spans="1:30">
      <c r="AD169" s="3" t="s">
        <v>148</v>
      </c>
    </row>
    <row r="170" spans="1:30">
      <c r="AD170" s="3" t="s">
        <v>148</v>
      </c>
    </row>
    <row r="171" spans="1:30">
      <c r="AD171" s="3" t="s">
        <v>148</v>
      </c>
    </row>
    <row r="174" spans="1:30">
      <c r="E174" s="15"/>
      <c r="H174" s="15"/>
    </row>
    <row r="175" spans="1:30">
      <c r="E175" s="15"/>
      <c r="H175" s="15"/>
    </row>
    <row r="176" spans="1:30">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workbookViewId="0">
      <pane xSplit="1" ySplit="1" topLeftCell="B20" activePane="bottomRight" state="frozen"/>
      <selection pane="topRight"/>
      <selection pane="bottomLeft"/>
      <selection pane="bottomRight" activeCell="I22" sqref="I22"/>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29" width="255.625" style="3" customWidth="1"/>
    <col min="30" max="16384" width="9" style="3"/>
  </cols>
  <sheetData>
    <row r="1" spans="1:29" ht="11.25" customHeight="1">
      <c r="A1" s="2" t="s">
        <v>149</v>
      </c>
      <c r="B1" s="2" t="s">
        <v>150</v>
      </c>
      <c r="C1" s="2" t="s">
        <v>151</v>
      </c>
      <c r="D1" s="2" t="s">
        <v>152</v>
      </c>
      <c r="E1" s="2" t="s">
        <v>1</v>
      </c>
      <c r="F1" s="2" t="s">
        <v>153</v>
      </c>
      <c r="G1" s="2" t="s">
        <v>2</v>
      </c>
      <c r="H1" s="2" t="s">
        <v>3</v>
      </c>
      <c r="I1" s="2" t="s">
        <v>1755</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row>
    <row r="2" spans="1:29" ht="36">
      <c r="A2" s="2" t="s">
        <v>313</v>
      </c>
      <c r="B2" s="2" t="s">
        <v>23</v>
      </c>
      <c r="E2" s="2" t="s">
        <v>1459</v>
      </c>
      <c r="F2" s="2" t="s">
        <v>1460</v>
      </c>
      <c r="G2" s="2" t="s">
        <v>1461</v>
      </c>
      <c r="H2" s="2" t="s">
        <v>1462</v>
      </c>
      <c r="J2" s="2" t="s">
        <v>175</v>
      </c>
      <c r="O2" s="2" t="s">
        <v>176</v>
      </c>
      <c r="P2" s="2" t="s">
        <v>241</v>
      </c>
      <c r="Q2" s="2" t="s">
        <v>1463</v>
      </c>
      <c r="R2" s="11"/>
      <c r="S2" s="2" t="s">
        <v>1464</v>
      </c>
      <c r="T2" s="11"/>
      <c r="Y2" s="12" t="s">
        <v>1465</v>
      </c>
      <c r="Z2" s="12" t="s">
        <v>1466</v>
      </c>
      <c r="AA2" s="12" t="s">
        <v>1467</v>
      </c>
      <c r="AB2" s="11"/>
      <c r="AC2" s="17" t="str">
        <f>", '"&amp;A2&amp;"': {megami: '"&amp;B2&amp;"'"&amp;IF(C2&lt;&gt;"",", anotherID: '"&amp;C2&amp;"', replace: '"&amp;D2&amp;"'","")&amp;", name: '"&amp;SUBSTITUTE(E2,"'","\'")&amp;"', nameEn: '"&amp;SUBSTITUTE(H2,"'","\'")&amp;"', ruby: '"&amp;F2&amp;"', baseType: '"&amp;VLOOKUP(J2,マスタ!$A$1:$B$99,2,FALSE)&amp;"'"&amp;IF(K2="○",", extra: true","")&amp;IF(L2&lt;&gt;"",", extraFrom: '"&amp;L2&amp;"'","")&amp;IF(M2&lt;&gt;"",", exchangabaleTo: '"&amp;M2&amp;"'","")&amp;IF(N2="○",", poison: true","")&amp;", types: ['"&amp;VLOOKUP(O2,マスタ!$D$1:$E$99,2,FALSE)&amp;"'"&amp;IF(P2&lt;&gt;"",", '"&amp;VLOOKUP(P2,マスタ!$D$1:$E$99,2,FALSE)&amp;"'","")&amp;"]"&amp;IF(Q2&lt;&gt;"",", range: '"&amp;Q2&amp;"'","")&amp;IF(S2&lt;&gt;"",", damage: '"&amp;S2&amp;"'","")&amp;IF(U2&lt;&gt;"",", capacity: '"&amp;U2&amp;"'","")&amp;IF(V2&lt;&gt;"",", cost: '"&amp;V2&amp;"'","")&amp;", text: '"&amp;SUBSTITUTE(Y2,CHAR(10),"\n")&amp;"', textEn: '"&amp;SUBSTITUTE(SUBSTITUTE(AA2,CHAR(10),"\n"),"'","\'")&amp;"'"&amp;IF(W2="○",", sealable: true","")&amp;IF(X2="○",", removable: true","")&amp;"}"</f>
        <v>, '02-saine-o-n-3': {megami: 'saine', name: '石突き', nameEn: 'Hilt Slam', ruby: 'いしづき', baseType: 'normal', types: ['attack', 'reaction'], range: '2-3', damage: '2/1', text: '【攻撃後】八相-あなたのオーラが0ならば、ダスト→間合：1', textEn: 'After Attack: Idea - If you have Sakura tokens on your Aura:\n\nShadow (1)→ Distance'}</v>
      </c>
    </row>
    <row r="3" spans="1:29" ht="60">
      <c r="A3" s="2" t="s">
        <v>347</v>
      </c>
      <c r="B3" s="2" t="s">
        <v>23</v>
      </c>
      <c r="E3" s="2" t="s">
        <v>348</v>
      </c>
      <c r="F3" s="2" t="s">
        <v>349</v>
      </c>
      <c r="G3" s="2" t="s">
        <v>350</v>
      </c>
      <c r="H3" s="2" t="s">
        <v>351</v>
      </c>
      <c r="J3" s="2" t="s">
        <v>175</v>
      </c>
      <c r="O3" s="2" t="s">
        <v>232</v>
      </c>
      <c r="P3" s="2" t="s">
        <v>241</v>
      </c>
      <c r="R3" s="11"/>
      <c r="T3" s="11"/>
      <c r="U3" s="2" t="s">
        <v>352</v>
      </c>
      <c r="Y3" s="12" t="s">
        <v>1468</v>
      </c>
      <c r="Z3" s="12" t="s">
        <v>1469</v>
      </c>
      <c r="AA3" s="12" t="s">
        <v>1470</v>
      </c>
      <c r="AB3" s="11"/>
      <c r="AC3" s="17" t="str">
        <f>", '"&amp;A3&amp;"': {megami: '"&amp;B3&amp;"'"&amp;IF(C3&lt;&gt;"",", anotherID: '"&amp;C3&amp;"', replace: '"&amp;D3&amp;"'","")&amp;", name: '"&amp;SUBSTITUTE(E3,"'","\'")&amp;"', nameEn: '"&amp;SUBSTITUTE(H3,"'","\'")&amp;"', ruby: '"&amp;F3&amp;"', baseType: '"&amp;VLOOKUP(J3,マスタ!$A$1:$B$99,2,FALSE)&amp;"'"&amp;IF(K3="○",", extra: true","")&amp;IF(L3&lt;&gt;"",", extraFrom: '"&amp;L3&amp;"'","")&amp;IF(M3&lt;&gt;"",", exchangabaleTo: '"&amp;M3&amp;"'","")&amp;IF(N3="○",", poison: true","")&amp;", types: ['"&amp;VLOOKUP(O3,マスタ!$D$1:$E$99,2,FALSE)&amp;"'"&amp;IF(P3&lt;&gt;"",", '"&amp;VLOOKUP(P3,マスタ!$D$1:$E$99,2,FALSE)&amp;"'","")&amp;"]"&amp;IF(Q3&lt;&gt;"",", range: '"&amp;Q3&amp;"'","")&amp;IF(S3&lt;&gt;"",", damage: '"&amp;S3&amp;"'","")&amp;IF(U3&lt;&gt;"",", capacity: '"&amp;U3&amp;"'","")&amp;IF(V3&lt;&gt;"",", cost: '"&amp;V3&amp;"'","")&amp;", text: '"&amp;SUBSTITUTE(Y3,CHAR(10),"\n")&amp;"', textEn: '"&amp;SUBSTITUTE(SUBSTITUTE(AA3,CHAR(10),"\n"),"'","\'")&amp;"'"&amp;IF(W3="○",", sealable: true","")&amp;IF(X3="○",",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'Initialize: The attack you played this card as a Reaction to gets -1/+0.\n\nDisenchant: You attack with "Range: 0-10, Damage: 1/-, No Reactions". Then:\nShadow (1)→ Distance.'}</v>
      </c>
    </row>
    <row r="4" spans="1:29">
      <c r="A4" s="4" t="s">
        <v>583</v>
      </c>
      <c r="B4" s="4" t="s">
        <v>1471</v>
      </c>
      <c r="C4" s="4"/>
      <c r="D4" s="4"/>
      <c r="E4" s="4"/>
      <c r="F4" s="4"/>
      <c r="G4" s="4"/>
      <c r="H4" s="4"/>
      <c r="J4" s="4"/>
      <c r="K4" s="4"/>
      <c r="L4" s="4"/>
      <c r="M4" s="4"/>
      <c r="N4" s="4"/>
      <c r="O4" s="4"/>
      <c r="P4" s="4"/>
      <c r="Q4" s="4"/>
      <c r="R4" s="13"/>
      <c r="S4" s="4"/>
      <c r="T4" s="13"/>
      <c r="U4" s="4"/>
      <c r="V4" s="4"/>
      <c r="W4" s="4"/>
      <c r="X4" s="4"/>
      <c r="Y4" s="14"/>
      <c r="Z4" s="14"/>
      <c r="AA4" s="14"/>
      <c r="AB4" s="13"/>
      <c r="AC4" s="18" t="str">
        <f>", '"&amp;A4&amp;"': null"</f>
        <v>, '04-tokoyo-A1-n-7': null</v>
      </c>
    </row>
    <row r="5" spans="1:29" ht="48">
      <c r="A5" s="2" t="s">
        <v>1472</v>
      </c>
      <c r="B5" s="2" t="s">
        <v>48</v>
      </c>
      <c r="C5" s="2" t="s">
        <v>22</v>
      </c>
      <c r="D5" s="2" t="s">
        <v>1473</v>
      </c>
      <c r="E5" s="2" t="s">
        <v>584</v>
      </c>
      <c r="F5" s="2" t="s">
        <v>325</v>
      </c>
      <c r="G5" s="2" t="s">
        <v>585</v>
      </c>
      <c r="H5" s="2" t="s">
        <v>586</v>
      </c>
      <c r="J5" s="2" t="s">
        <v>175</v>
      </c>
      <c r="O5" s="2" t="s">
        <v>232</v>
      </c>
      <c r="R5" s="11"/>
      <c r="T5" s="11"/>
      <c r="U5" s="2" t="s">
        <v>183</v>
      </c>
      <c r="Y5" s="12" t="s">
        <v>1474</v>
      </c>
      <c r="Z5" s="12" t="s">
        <v>1475</v>
      </c>
      <c r="AA5" s="12" t="s">
        <v>1476</v>
      </c>
      <c r="AB5" s="11"/>
      <c r="AC5" s="17" t="str">
        <f>", '"&amp;A5&amp;"': {megami: '"&amp;B5&amp;"'"&amp;IF(C5&lt;&gt;"",", anotherID: '"&amp;C5&amp;"', replace: '"&amp;D5&amp;"'","")&amp;", name: '"&amp;SUBSTITUTE(E5,"'","\'")&amp;"', nameEn: '"&amp;SUBSTITUTE(H5,"'","\'")&amp;"', ruby: '"&amp;F5&amp;"', baseType: '"&amp;VLOOKUP(J5,マスタ!$A$1:$B$99,2,FALSE)&amp;"'"&amp;IF(K5="○",", extra: true","")&amp;IF(L5&lt;&gt;"",", extraFrom: '"&amp;L5&amp;"'","")&amp;IF(M5&lt;&gt;"",", exchangabaleTo: '"&amp;M5&amp;"'","")&amp;IF(N5="○",", poison: true","")&amp;", types: ['"&amp;VLOOKUP(O5,マスタ!$D$1:$E$99,2,FALSE)&amp;"'"&amp;IF(P5&lt;&gt;"",", '"&amp;VLOOKUP(P5,マスタ!$D$1:$E$99,2,FALSE)&amp;"'","")&amp;"]"&amp;IF(Q5&lt;&gt;"",", range: '"&amp;Q5&amp;"'","")&amp;IF(S5&lt;&gt;"",", damage: '"&amp;S5&amp;"'","")&amp;IF(U5&lt;&gt;"",", capacity: '"&amp;U5&amp;"'","")&amp;IF(V5&lt;&gt;"",", cost: '"&amp;V5&amp;"'","")&amp;", text: '"&amp;SUBSTITUTE(Y5,CHAR(10),"\n")&amp;"', textEn: '"&amp;SUBSTITUTE(SUBSTITUTE(AA5,CHAR(10),"\n"),"'","\'")&amp;"'"&amp;IF(W5="○",", sealable: true","")&amp;IF(X5="○",",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'Ongoing: Whenever you play a Reaction card, after that card resolves:\nShadow (1)→ Your Aura\n\nOngoing: Sakura tokens cannot leave this card on your opponent\'s turn.'}</v>
      </c>
    </row>
    <row r="6" spans="1:29" ht="72">
      <c r="A6" s="2" t="s">
        <v>606</v>
      </c>
      <c r="B6" s="2" t="s">
        <v>48</v>
      </c>
      <c r="C6" s="2" t="s">
        <v>22</v>
      </c>
      <c r="D6" s="2" t="s">
        <v>598</v>
      </c>
      <c r="E6" s="2" t="s">
        <v>607</v>
      </c>
      <c r="F6" s="2" t="s">
        <v>608</v>
      </c>
      <c r="G6" s="2" t="s">
        <v>609</v>
      </c>
      <c r="H6" s="5" t="s">
        <v>610</v>
      </c>
      <c r="J6" s="2" t="s">
        <v>259</v>
      </c>
      <c r="O6" s="2" t="s">
        <v>223</v>
      </c>
      <c r="R6" s="11"/>
      <c r="T6" s="11"/>
      <c r="V6" s="2" t="s">
        <v>352</v>
      </c>
      <c r="Y6" s="12" t="s">
        <v>1477</v>
      </c>
      <c r="Z6" s="12" t="s">
        <v>1478</v>
      </c>
      <c r="AA6" s="12" t="s">
        <v>1479</v>
      </c>
      <c r="AB6" s="11"/>
      <c r="AC6" s="17" t="str">
        <f>", '"&amp;A6&amp;"': {megami: '"&amp;B6&amp;"'"&amp;IF(C6&lt;&gt;"",", anotherID: '"&amp;C6&amp;"', replace: '"&amp;D6&amp;"'","")&amp;", name: '"&amp;SUBSTITUTE(E6,"'","\'")&amp;"', nameEn: '"&amp;SUBSTITUTE(H6,"'","\'")&amp;"', ruby: '"&amp;F6&amp;"', baseType: '"&amp;VLOOKUP(J6,マスタ!$A$1:$B$99,2,FALSE)&amp;"'"&amp;IF(K6="○",", extra: true","")&amp;IF(L6&lt;&gt;"",", extraFrom: '"&amp;L6&amp;"'","")&amp;IF(M6&lt;&gt;"",", exchangabaleTo: '"&amp;M6&amp;"'","")&amp;IF(N6="○",", poison: true","")&amp;", types: ['"&amp;VLOOKUP(O6,マスタ!$D$1:$E$99,2,FALSE)&amp;"'"&amp;IF(P6&lt;&gt;"",", '"&amp;VLOOKUP(P6,マスタ!$D$1:$E$99,2,FALSE)&amp;"'","")&amp;"]"&amp;IF(Q6&lt;&gt;"",", range: '"&amp;Q6&amp;"'","")&amp;IF(S6&lt;&gt;"",", damage: '"&amp;S6&amp;"'","")&amp;IF(U6&lt;&gt;"",", capacity: '"&amp;U6&amp;"'","")&amp;IF(V6&lt;&gt;"",", cost: '"&amp;V6&amp;"'","")&amp;", text: '"&amp;SUBSTITUTE(Y6,CHAR(10),"\n")&amp;"', textEn: '"&amp;SUBSTITUTE(SUBSTITUTE(AA6,CHAR(10),"\n"),"'","\'")&amp;"'"&amp;IF(W6="○",", sealable: true","")&amp;IF(X6="○",",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29" ht="72.75">
      <c r="A7" s="2" t="s">
        <v>654</v>
      </c>
      <c r="B7" s="2" t="s">
        <v>60</v>
      </c>
      <c r="E7" s="2" t="s">
        <v>655</v>
      </c>
      <c r="F7" s="2" t="s">
        <v>656</v>
      </c>
      <c r="G7" s="6" t="s">
        <v>657</v>
      </c>
      <c r="H7" s="5" t="s">
        <v>658</v>
      </c>
      <c r="J7" s="2" t="s">
        <v>175</v>
      </c>
      <c r="O7" s="2" t="s">
        <v>223</v>
      </c>
      <c r="R7" s="11"/>
      <c r="T7" s="11"/>
      <c r="Y7" s="12" t="s">
        <v>1480</v>
      </c>
      <c r="Z7" s="19" t="s">
        <v>1481</v>
      </c>
      <c r="AA7" s="20" t="s">
        <v>1482</v>
      </c>
      <c r="AB7" s="11"/>
      <c r="AC7" s="17" t="str">
        <f>", '"&amp;A7&amp;"': {megami: '"&amp;B7&amp;"'"&amp;IF(C7&lt;&gt;"",", anotherID: '"&amp;C7&amp;"', replace: '"&amp;D7&amp;"'","")&amp;", name: '"&amp;SUBSTITUTE(E7,"'","\'")&amp;"', nameEn: '"&amp;SUBSTITUTE(H7,"'","\'")&amp;"', ruby: '"&amp;F7&amp;"', baseType: '"&amp;VLOOKUP(J7,マスタ!$A$1:$B$99,2,FALSE)&amp;"'"&amp;IF(K7="○",", extra: true","")&amp;IF(L7&lt;&gt;"",", extraFrom: '"&amp;L7&amp;"'","")&amp;IF(M7&lt;&gt;"",", exchangabaleTo: '"&amp;M7&amp;"'","")&amp;IF(N7="○",", poison: true","")&amp;", types: ['"&amp;VLOOKUP(O7,マスタ!$D$1:$E$99,2,FALSE)&amp;"'"&amp;IF(P7&lt;&gt;"",", '"&amp;VLOOKUP(P7,マスタ!$D$1:$E$99,2,FALSE)&amp;"'","")&amp;"]"&amp;IF(Q7&lt;&gt;"",", range: '"&amp;Q7&amp;"'","")&amp;IF(S7&lt;&gt;"",", damage: '"&amp;S7&amp;"'","")&amp;IF(U7&lt;&gt;"",", capacity: '"&amp;U7&amp;"'","")&amp;IF(V7&lt;&gt;"",", cost: '"&amp;V7&amp;"'","")&amp;", text: '"&amp;SUBSTITUTE(Y7,CHAR(10),"\n")&amp;"', textEn: '"&amp;SUBSTITUTE(SUBSTITUTE(AA7,CHAR(10),"\n"),"'","\'")&amp;"'"&amp;IF(W7="○",", sealable: true","")&amp;IF(X7="○",",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'Trap\n\nShadow (1)→ Distance\n\nIf this card was played from your discard pile, you may play a card with Trap from your discard pile.'}</v>
      </c>
    </row>
    <row r="8" spans="1:29" ht="25.5" customHeight="1">
      <c r="A8" s="2" t="s">
        <v>693</v>
      </c>
      <c r="B8" s="2" t="s">
        <v>60</v>
      </c>
      <c r="E8" s="2" t="s">
        <v>694</v>
      </c>
      <c r="F8" s="2" t="s">
        <v>695</v>
      </c>
      <c r="G8" s="6" t="s">
        <v>696</v>
      </c>
      <c r="H8" s="5" t="s">
        <v>697</v>
      </c>
      <c r="J8" s="2" t="s">
        <v>259</v>
      </c>
      <c r="O8" s="2" t="s">
        <v>223</v>
      </c>
      <c r="P8" s="2" t="s">
        <v>241</v>
      </c>
      <c r="R8" s="11"/>
      <c r="T8" s="11"/>
      <c r="V8" s="2" t="s">
        <v>251</v>
      </c>
      <c r="Y8" s="12" t="s">
        <v>698</v>
      </c>
      <c r="Z8" s="6" t="s">
        <v>699</v>
      </c>
      <c r="AA8" s="21" t="s">
        <v>700</v>
      </c>
      <c r="AB8" s="11"/>
      <c r="AC8" s="17" t="str">
        <f>", '"&amp;A8&amp;"': {megami: '"&amp;B8&amp;"'"&amp;IF(C8&lt;&gt;"",", anotherID: '"&amp;C8&amp;"', replace: '"&amp;D8&amp;"'","")&amp;", name: '"&amp;SUBSTITUTE(E8,"'","\'")&amp;"', nameEn: '"&amp;SUBSTITUTE(H8,"'","\'")&amp;"', ruby: '"&amp;F8&amp;"', baseType: '"&amp;VLOOKUP(J8,マスタ!$A$1:$B$99,2,FALSE)&amp;"'"&amp;IF(K8="○",", extra: true","")&amp;IF(L8&lt;&gt;"",", extraFrom: '"&amp;L8&amp;"'","")&amp;IF(M8&lt;&gt;"",", exchangabaleTo: '"&amp;M8&amp;"'","")&amp;IF(N8="○",", poison: true","")&amp;", types: ['"&amp;VLOOKUP(O8,マスタ!$D$1:$E$99,2,FALSE)&amp;"'"&amp;IF(P8&lt;&gt;"",", '"&amp;VLOOKUP(P8,マスタ!$D$1:$E$99,2,FALSE)&amp;"'","")&amp;"]"&amp;IF(Q8&lt;&gt;"",", range: '"&amp;Q8&amp;"'","")&amp;IF(S8&lt;&gt;"",", damage: '"&amp;S8&amp;"'","")&amp;IF(U8&lt;&gt;"",", capacity: '"&amp;U8&amp;"'","")&amp;IF(V8&lt;&gt;"",", cost: '"&amp;V8&amp;"'","")&amp;", text: '"&amp;SUBSTITUTE(Y8,CHAR(10),"\n")&amp;"', textEn: '"&amp;SUBSTITUTE(SUBSTITUTE(AA8,CHAR(10),"\n"),"'","\'")&amp;"'"&amp;IF(W8="○",", sealable: true","")&amp;IF(X8="○",",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9" ht="40.5">
      <c r="A9" s="2" t="s">
        <v>709</v>
      </c>
      <c r="B9" s="2" t="s">
        <v>60</v>
      </c>
      <c r="E9" s="2" t="s">
        <v>710</v>
      </c>
      <c r="F9" s="2" t="s">
        <v>711</v>
      </c>
      <c r="G9" s="6" t="s">
        <v>710</v>
      </c>
      <c r="H9" s="5" t="s">
        <v>712</v>
      </c>
      <c r="J9" s="2" t="s">
        <v>259</v>
      </c>
      <c r="O9" s="2" t="s">
        <v>176</v>
      </c>
      <c r="Q9" s="2" t="s">
        <v>1483</v>
      </c>
      <c r="R9" s="11"/>
      <c r="S9" s="2" t="s">
        <v>1484</v>
      </c>
      <c r="T9" s="11"/>
      <c r="V9" s="2" t="s">
        <v>486</v>
      </c>
      <c r="Y9" s="12" t="s">
        <v>1485</v>
      </c>
      <c r="Z9" s="22" t="s">
        <v>1486</v>
      </c>
      <c r="AA9" s="23" t="s">
        <v>1487</v>
      </c>
      <c r="AB9" s="11"/>
      <c r="AC9" s="17" t="str">
        <f>", '"&amp;A9&amp;"': {megami: '"&amp;B9&amp;"'"&amp;IF(C9&lt;&gt;"",", anotherID: '"&amp;C9&amp;"', replace: '"&amp;D9&amp;"'","")&amp;", name: '"&amp;SUBSTITUTE(E9,"'","\'")&amp;"', nameEn: '"&amp;SUBSTITUTE(H9,"'","\'")&amp;"', ruby: '"&amp;F9&amp;"', baseType: '"&amp;VLOOKUP(J9,マスタ!$A$1:$B$99,2,FALSE)&amp;"'"&amp;IF(K9="○",", extra: true","")&amp;IF(L9&lt;&gt;"",", extraFrom: '"&amp;L9&amp;"'","")&amp;IF(M9&lt;&gt;"",", exchangabaleTo: '"&amp;M9&amp;"'","")&amp;IF(N9="○",", poison: true","")&amp;", types: ['"&amp;VLOOKUP(O9,マスタ!$D$1:$E$99,2,FALSE)&amp;"'"&amp;IF(P9&lt;&gt;"",", '"&amp;VLOOKUP(P9,マスタ!$D$1:$E$99,2,FALSE)&amp;"'","")&amp;"]"&amp;IF(Q9&lt;&gt;"",", range: '"&amp;Q9&amp;"'","")&amp;IF(S9&lt;&gt;"",", damage: '"&amp;S9&amp;"'","")&amp;IF(U9&lt;&gt;"",", capacity: '"&amp;U9&amp;"'","")&amp;IF(V9&lt;&gt;"",", cost: '"&amp;V9&amp;"'","")&amp;", text: '"&amp;SUBSTITUTE(Y9,CHAR(10),"\n")&amp;"', textEn: '"&amp;SUBSTITUTE(SUBSTITUTE(AA9,CHAR(10),"\n"),"'","\'")&amp;"'"&amp;IF(W9="○",", sealable: true","")&amp;IF(X9="○",", removable: true","")&amp;"}"</f>
        <v>, '05-oboro-o-s-4': {megami: 'oboro', name: '壬蔓', nameEn: 'Mi-Kazura', ruby: 'みかずら', baseType: 'special', types: ['attack'], range: '3-7', damage: '1/1', cost: '0', text: 'ダスト→自フレア：1 \n----\n【再起】あなたのフレアが0である。', textEn: 'After Attack: Shadow (1)→ Your Flare\n----\nResurgence: There are no Sakura tokens on your Flare.'}</v>
      </c>
    </row>
    <row r="10" spans="1:29" ht="108.75">
      <c r="A10" s="2" t="s">
        <v>838</v>
      </c>
      <c r="B10" s="2" t="s">
        <v>81</v>
      </c>
      <c r="E10" s="2" t="s">
        <v>839</v>
      </c>
      <c r="F10" s="2" t="s">
        <v>840</v>
      </c>
      <c r="G10" s="6" t="s">
        <v>841</v>
      </c>
      <c r="H10" s="5" t="s">
        <v>842</v>
      </c>
      <c r="J10" s="2" t="s">
        <v>175</v>
      </c>
      <c r="O10" s="2" t="s">
        <v>232</v>
      </c>
      <c r="R10" s="11"/>
      <c r="T10" s="11"/>
      <c r="U10" s="2" t="s">
        <v>183</v>
      </c>
      <c r="Y10" s="12" t="s">
        <v>1488</v>
      </c>
      <c r="Z10" s="24" t="s">
        <v>1489</v>
      </c>
      <c r="AA10" s="25" t="s">
        <v>1490</v>
      </c>
      <c r="AB10" s="11"/>
      <c r="AC10" s="17" t="str">
        <f>", '"&amp;A10&amp;"': {megami: '"&amp;B10&amp;"'"&amp;IF(C10&lt;&gt;"",", anotherID: '"&amp;C10&amp;"', replace: '"&amp;D10&amp;"'","")&amp;", name: '"&amp;SUBSTITUTE(E10,"'","\'")&amp;"', nameEn: '"&amp;SUBSTITUTE(H10,"'","\'")&amp;"', ruby: '"&amp;F10&amp;"', baseType: '"&amp;VLOOKUP(J10,マスタ!$A$1:$B$99,2,FALSE)&amp;"'"&amp;IF(K10="○",", extra: true","")&amp;IF(L10&lt;&gt;"",", extraFrom: '"&amp;L10&amp;"'","")&amp;IF(M10&lt;&gt;"",", exchangabaleTo: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textEn: '"&amp;SUBSTITUTE(SUBSTITUTE(AA10,CHAR(10),"\n"),"'","\'")&amp;"'"&amp;IF(W10="○",", sealable: true","")&amp;IF(X10="○",",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'Disenchant: Enact your current Plan, then prepare your next one.\n\nDivine - Gain 1 Vigor. Put this card on the top of your deck.\n\nDevious - If your opponent has 1 or fewer cards in hand, flinch them, they draw 3 cards, then they discard 2 cards.'}</v>
      </c>
    </row>
    <row r="11" spans="1:29" ht="38.25">
      <c r="A11" s="2" t="s">
        <v>1491</v>
      </c>
      <c r="B11" s="2" t="s">
        <v>115</v>
      </c>
      <c r="E11" s="2" t="s">
        <v>1492</v>
      </c>
      <c r="F11" s="2" t="s">
        <v>1493</v>
      </c>
      <c r="G11" s="2" t="s">
        <v>1492</v>
      </c>
      <c r="H11" s="2" t="s">
        <v>1492</v>
      </c>
      <c r="J11" s="2" t="s">
        <v>259</v>
      </c>
      <c r="O11" s="2" t="s">
        <v>223</v>
      </c>
      <c r="R11" s="11"/>
      <c r="S11" s="15"/>
      <c r="T11" s="11"/>
      <c r="V11" s="2" t="s">
        <v>352</v>
      </c>
      <c r="Y11" s="12" t="s">
        <v>1494</v>
      </c>
      <c r="Z11" s="12" t="s">
        <v>1495</v>
      </c>
      <c r="AA11" s="26" t="s">
        <v>1496</v>
      </c>
      <c r="AB11" s="11"/>
      <c r="AC11" s="17" t="str">
        <f>", '"&amp;A11&amp;"': {megami: '"&amp;B11&amp;"'"&amp;IF(C11&lt;&gt;"",", anotherID: '"&amp;C11&amp;"', replace: '"&amp;D11&amp;"'","")&amp;", name: '"&amp;SUBSTITUTE(E11,"'","\'")&amp;"', nameEn: '"&amp;SUBSTITUTE(H11,"'","\'")&amp;"', ruby: '"&amp;F11&amp;"', baseType: '"&amp;VLOOKUP(J11,マスタ!$A$1:$B$99,2,FALSE)&amp;"'"&amp;IF(K11="○",", extra: true","")&amp;IF(L11&lt;&gt;"",", extraFrom: '"&amp;L11&amp;"'","")&amp;IF(M11&lt;&gt;"",", exchangabaleTo: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textEn: '"&amp;SUBSTITUTE(SUBSTITUTE(AA11,CHAR(10),"\n"),"'","\'")&amp;"'"&amp;IF(W11="○",", sealable: true","")&amp;IF(X11="○",",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'【使用済】あなたのターンに、あなたが基本動作以外の方法で騎動を行い、間合を変化させるたびに\nダスト⇔間合：1 \nを行ってもよい。', textEn: 'Devoted: During your turn, whenever your non-basic action Maneuver changes the Distance, you may:\nShadow (1)⇔ Distance'}</v>
      </c>
    </row>
    <row r="12" spans="1:29" ht="11.25" customHeight="1">
      <c r="A12" s="2" t="s">
        <v>1234</v>
      </c>
      <c r="B12" s="2" t="s">
        <v>115</v>
      </c>
      <c r="E12" s="2" t="s">
        <v>1235</v>
      </c>
      <c r="F12" s="2" t="s">
        <v>1236</v>
      </c>
      <c r="G12" s="2" t="s">
        <v>1235</v>
      </c>
      <c r="H12" s="5" t="s">
        <v>1235</v>
      </c>
      <c r="J12" s="2" t="s">
        <v>259</v>
      </c>
      <c r="O12" s="2" t="s">
        <v>223</v>
      </c>
      <c r="P12" s="2" t="s">
        <v>212</v>
      </c>
      <c r="R12" s="11"/>
      <c r="S12" s="15"/>
      <c r="T12" s="11"/>
      <c r="V12" s="2" t="s">
        <v>183</v>
      </c>
      <c r="Y12" s="16" t="s">
        <v>1237</v>
      </c>
      <c r="Z12" s="16" t="s">
        <v>1238</v>
      </c>
      <c r="AA12" s="5" t="s">
        <v>1239</v>
      </c>
      <c r="AB12" s="11"/>
      <c r="AC12" s="17" t="str">
        <f>", '"&amp;A12&amp;"': {megami: '"&amp;B12&amp;"'"&amp;IF(C12&lt;&gt;"",", anotherID: '"&amp;C12&amp;"', replace: '"&amp;D12&amp;"'","")&amp;", name: '"&amp;SUBSTITUTE(E12,"'","\'")&amp;"', nameEn: '"&amp;SUBSTITUTE(H12,"'","\'")&amp;"', ruby: '"&amp;F12&amp;"', baseType: '"&amp;VLOOKUP(J12,マスタ!$A$1:$B$99,2,FALSE)&amp;"'"&amp;IF(K12="○",", extra: true","")&amp;IF(L12&lt;&gt;"",", extraFrom: '"&amp;L12&amp;"'","")&amp;IF(M12&lt;&gt;"",", exchangabaleTo: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textEn: '"&amp;SUBSTITUTE(SUBSTITUTE(AA12,CHAR(10),"\n"),"'","\'")&amp;"'"&amp;IF(W12="○",", sealable: true","")&amp;IF(X12="○",",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9" ht="24">
      <c r="A13" s="2" t="s">
        <v>1497</v>
      </c>
      <c r="B13" s="2" t="s">
        <v>60</v>
      </c>
      <c r="C13" s="2" t="s">
        <v>22</v>
      </c>
      <c r="D13" s="2" t="s">
        <v>639</v>
      </c>
      <c r="E13" s="2" t="s">
        <v>1498</v>
      </c>
      <c r="F13" s="2" t="s">
        <v>1499</v>
      </c>
      <c r="G13" s="2" t="s">
        <v>1500</v>
      </c>
      <c r="H13" s="7" t="s">
        <v>1501</v>
      </c>
      <c r="J13" s="2" t="s">
        <v>175</v>
      </c>
      <c r="O13" s="2" t="s">
        <v>176</v>
      </c>
      <c r="Q13" s="2" t="s">
        <v>318</v>
      </c>
      <c r="R13" s="11"/>
      <c r="S13" s="2" t="s">
        <v>184</v>
      </c>
      <c r="T13" s="11"/>
      <c r="Y13" s="12" t="s">
        <v>1502</v>
      </c>
      <c r="Z13" s="12" t="s">
        <v>1503</v>
      </c>
      <c r="AA13" s="27" t="s">
        <v>1504</v>
      </c>
      <c r="AB13" s="11"/>
      <c r="AC13" s="17" t="str">
        <f>", '"&amp;A13&amp;"': {megami: '"&amp;B13&amp;"'"&amp;IF(C13&lt;&gt;"",", anotherID: '"&amp;C13&amp;"', replace: '"&amp;D13&amp;"'","")&amp;", name: '"&amp;SUBSTITUTE(E13,"'","\'")&amp;"', nameEn: '"&amp;SUBSTITUTE(H13,"'","\'")&amp;"', ruby: '"&amp;F13&amp;"', baseType: '"&amp;VLOOKUP(J13,マスタ!$A$1:$B$99,2,FALSE)&amp;"'"&amp;IF(K13="○",", extra: true","")&amp;IF(L13&lt;&gt;"",", extraFrom: '"&amp;L13&amp;"'","")&amp;IF(M13&lt;&gt;"",", exchangabaleTo: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textEn: '"&amp;SUBSTITUTE(SUBSTITUTE(AA13,CHAR(10),"\n"),"'","\'")&amp;"'"&amp;IF(W13="○",", sealable: true","")&amp;IF(X13="○",", removable: true","")&amp;"}"</f>
        <v>, '05-oboro-A1-n-2': {megami: 'oboro', anotherID: 'A1', replace: '05-oboro-o-n-2', name: '手裏剣', nameEn: 'Shuriken', ruby: 'しゅりけん', baseType: 'normal', types: ['attack'], range: '3-5', damage: '2/1', text: '【常時】あなたの終了フェイズに両者の伏せ札が合計5枚以上あるならば、このカードを捨て札から手札に戻してもよい。', textEn: 'Forced: At the end of your turn, if there are 5 or more cards in both players\' discard piles combined, you may return this card from your played pile to your hand.'}</v>
      </c>
    </row>
    <row r="14" spans="1:29" ht="24">
      <c r="A14" s="2" t="s">
        <v>1505</v>
      </c>
      <c r="B14" s="2" t="s">
        <v>60</v>
      </c>
      <c r="C14" s="2" t="s">
        <v>22</v>
      </c>
      <c r="D14" s="2" t="s">
        <v>646</v>
      </c>
      <c r="E14" s="2" t="s">
        <v>1506</v>
      </c>
      <c r="F14" s="2" t="s">
        <v>1507</v>
      </c>
      <c r="G14" s="2" t="s">
        <v>1508</v>
      </c>
      <c r="H14" s="7" t="s">
        <v>1509</v>
      </c>
      <c r="J14" s="2" t="s">
        <v>175</v>
      </c>
      <c r="O14" s="2" t="s">
        <v>176</v>
      </c>
      <c r="P14" s="2" t="s">
        <v>212</v>
      </c>
      <c r="Q14" s="2" t="s">
        <v>294</v>
      </c>
      <c r="R14" s="11"/>
      <c r="S14" s="2" t="s">
        <v>214</v>
      </c>
      <c r="T14" s="11"/>
      <c r="Y14" s="12" t="s">
        <v>1510</v>
      </c>
      <c r="Z14" s="12" t="s">
        <v>1511</v>
      </c>
      <c r="AA14" s="7" t="s">
        <v>1512</v>
      </c>
      <c r="AB14" s="11"/>
      <c r="AC14" s="17" t="str">
        <f>", '"&amp;A14&amp;"': {megami: '"&amp;B14&amp;"'"&amp;IF(C14&lt;&gt;"",", anotherID: '"&amp;C14&amp;"', replace: '"&amp;D14&amp;"'","")&amp;", name: '"&amp;SUBSTITUTE(E14,"'","\'")&amp;"', nameEn: '"&amp;SUBSTITUTE(H14,"'","\'")&amp;"', ruby: '"&amp;F14&amp;"', baseType: '"&amp;VLOOKUP(J14,マスタ!$A$1:$B$99,2,FALSE)&amp;"'"&amp;IF(K14="○",", extra: true","")&amp;IF(L14&lt;&gt;"",", extraFrom: '"&amp;L14&amp;"'","")&amp;IF(M14&lt;&gt;"",", exchangabaleTo: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textEn: '"&amp;SUBSTITUTE(SUBSTITUTE(AA14,CHAR(10),"\n"),"'","\'")&amp;"'"&amp;IF(W14="○",", sealable: true","")&amp;IF(X14="○",", removable: true","")&amp;"}"</f>
        <v>, '05-oboro-A1-n-3': {megami: 'oboro', anotherID: 'A1', replace: '05-oboro-o-n-3', name: '不意打ち', nameEn: 'Sneak Attack', ruby: 'ふいうち', baseType: 'normal', types: ['attack', 'fullpower'], range: '1-4', damage: '4/3', text: '対応不可（通常札） \n【常時】この《攻撃》は-X/+0となる。Xは相手の伏せ札の枚数に等しい。', textEn: 'No Reactions (Normal)\n\nForced: This attack gets -X/+0. X is the number of cards in your opponent\'s discard pile.'}</v>
      </c>
    </row>
    <row r="15" spans="1:29" ht="60.75">
      <c r="A15" s="2" t="s">
        <v>1513</v>
      </c>
      <c r="B15" s="2" t="s">
        <v>60</v>
      </c>
      <c r="C15" s="2" t="s">
        <v>22</v>
      </c>
      <c r="D15" s="2" t="s">
        <v>709</v>
      </c>
      <c r="E15" s="2" t="s">
        <v>1514</v>
      </c>
      <c r="F15" s="2" t="s">
        <v>1515</v>
      </c>
      <c r="G15" s="2" t="s">
        <v>1514</v>
      </c>
      <c r="H15" s="7" t="s">
        <v>1516</v>
      </c>
      <c r="J15" s="2" t="s">
        <v>259</v>
      </c>
      <c r="M15" s="2" t="s">
        <v>1517</v>
      </c>
      <c r="O15" s="2" t="s">
        <v>223</v>
      </c>
      <c r="P15" s="2" t="s">
        <v>212</v>
      </c>
      <c r="R15" s="11"/>
      <c r="T15" s="11"/>
      <c r="V15" s="2" t="s">
        <v>486</v>
      </c>
      <c r="X15" s="2" t="s">
        <v>73</v>
      </c>
      <c r="Y15" s="12" t="s">
        <v>1518</v>
      </c>
      <c r="Z15" s="12" t="s">
        <v>1519</v>
      </c>
      <c r="AA15" s="54" t="s">
        <v>1753</v>
      </c>
      <c r="AB15" s="11"/>
      <c r="AC15" s="17" t="str">
        <f>", '"&amp;A15&amp;"': {megami: '"&amp;B15&amp;"'"&amp;IF(C15&lt;&gt;"",", anotherID: '"&amp;C15&amp;"', replace: '"&amp;D15&amp;"'","")&amp;", name: '"&amp;SUBSTITUTE(E15,"'","\'")&amp;"', nameEn: '"&amp;SUBSTITUTE(H15,"'","\'")&amp;"', ruby: '"&amp;F15&amp;"', baseType: '"&amp;VLOOKUP(J15,マスタ!$A$1:$B$99,2,FALSE)&amp;"'"&amp;IF(K15="○",", extra: true","")&amp;IF(L15&lt;&gt;"",", extraFrom: '"&amp;L15&amp;"'","")&amp;IF(M15&lt;&gt;"",", exchangabaleTo: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textEn: '"&amp;SUBSTITUTE(SUBSTITUTE(AA15,CHAR(10),"\n"),"'","\'")&amp;"'"&amp;IF(W15="○",", sealable: true","")&amp;IF(X15="○",", removable: true","")&amp;"}"</f>
        <v>, '05-oboro-A1-s-4': {megami: 'oboro', anotherID: 'A1', replace: '05-oboro-o-s-4', name: '神代枝', nameEn: 'Twig of the Sacred Sakura', ruby: 'かみしろのえ', baseType: 'special', exchangabaleTo: '05-oboro-A1-s-4-ex1', types: ['action', 'fullpower'], cost: '0', text: 'ゲーム外→自オーラ：1 \nゲーム外→自フレア：1 \nこのカードを取り除き、切札「最後の結晶」を追加札から未使用で得る。', textEn: 'Out-of-Game (1)→ Your Aura\nOut-of-Game (1)→ Your Flare\n\nRemove this card from the game. Add your set aside "The Final Petal" to your Special cards, face-down.', removable: true}</v>
      </c>
    </row>
    <row r="16" spans="1:29" ht="36">
      <c r="A16" s="2" t="s">
        <v>1517</v>
      </c>
      <c r="B16" s="2" t="s">
        <v>60</v>
      </c>
      <c r="C16" s="2" t="s">
        <v>22</v>
      </c>
      <c r="E16" s="2" t="s">
        <v>1520</v>
      </c>
      <c r="F16" s="2" t="s">
        <v>1521</v>
      </c>
      <c r="G16" s="2" t="s">
        <v>1522</v>
      </c>
      <c r="H16" s="7" t="s">
        <v>1523</v>
      </c>
      <c r="J16" s="2" t="s">
        <v>259</v>
      </c>
      <c r="K16" s="2" t="s">
        <v>73</v>
      </c>
      <c r="L16" s="2" t="s">
        <v>1513</v>
      </c>
      <c r="O16" s="2" t="s">
        <v>223</v>
      </c>
      <c r="R16" s="11"/>
      <c r="T16" s="11"/>
      <c r="V16" s="2" t="s">
        <v>183</v>
      </c>
      <c r="Y16" s="12" t="s">
        <v>1524</v>
      </c>
      <c r="Z16" s="12" t="s">
        <v>1525</v>
      </c>
      <c r="AA16" s="7" t="s">
        <v>1526</v>
      </c>
      <c r="AB16" s="11"/>
      <c r="AC16" s="17" t="str">
        <f>", '"&amp;A16&amp;"': {megami: '"&amp;B16&amp;"'"&amp;IF(C16&lt;&gt;"",", anotherID: '"&amp;C16&amp;"', replace: '"&amp;D16&amp;"'","")&amp;", name: '"&amp;SUBSTITUTE(E16,"'","\'")&amp;"', nameEn: '"&amp;SUBSTITUTE(H16,"'","\'")&amp;"', ruby: '"&amp;F16&amp;"', baseType: '"&amp;VLOOKUP(J16,マスタ!$A$1:$B$99,2,FALSE)&amp;"'"&amp;IF(K16="○",", extra: true","")&amp;IF(L16&lt;&gt;"",", extraFrom: '"&amp;L16&amp;"'","")&amp;IF(M16&lt;&gt;"",", exchangabaleTo: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textEn: '"&amp;SUBSTITUTE(SUBSTITUTE(AA16,CHAR(10),"\n"),"'","\'")&amp;"'"&amp;IF(W16="○",", sealable: true","")&amp;IF(X16="○",", removable: true","")&amp;"}"</f>
        <v>, '05-oboro-A1-s-4-ex1': {megami: 'oboro', anotherID: 'A1', replace: '', name: '最後の結晶', nameEn: 'The Final Petal',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'Forced: This card has no effect when played normally. When you would lose the game for the first time, instead you may play this card (paying its cost).\n\nShadow (1)→ Your Life'}</v>
      </c>
    </row>
    <row r="17" spans="1:29" ht="36">
      <c r="A17" s="2" t="s">
        <v>1527</v>
      </c>
      <c r="B17" s="2" t="s">
        <v>95</v>
      </c>
      <c r="C17" s="2" t="s">
        <v>22</v>
      </c>
      <c r="D17" s="2" t="s">
        <v>1008</v>
      </c>
      <c r="E17" s="2" t="s">
        <v>1528</v>
      </c>
      <c r="F17" s="2" t="s">
        <v>1529</v>
      </c>
      <c r="G17" s="2" t="s">
        <v>1530</v>
      </c>
      <c r="H17" s="7" t="s">
        <v>1531</v>
      </c>
      <c r="J17" s="2" t="s">
        <v>175</v>
      </c>
      <c r="O17" s="2" t="s">
        <v>176</v>
      </c>
      <c r="Q17" s="2" t="s">
        <v>251</v>
      </c>
      <c r="R17" s="11"/>
      <c r="S17" s="2" t="s">
        <v>184</v>
      </c>
      <c r="T17" s="11"/>
      <c r="Y17" s="12" t="s">
        <v>1532</v>
      </c>
      <c r="Z17" s="12" t="s">
        <v>1533</v>
      </c>
      <c r="AA17" s="27" t="s">
        <v>1534</v>
      </c>
      <c r="AB17" s="11"/>
      <c r="AC17" s="17" t="str">
        <f>", '"&amp;A17&amp;"': {megami: '"&amp;B17&amp;"'"&amp;IF(C17&lt;&gt;"",", anotherID: '"&amp;C17&amp;"', replace: '"&amp;D17&amp;"'","")&amp;", name: '"&amp;SUBSTITUTE(E17,"'","\'")&amp;"', nameEn: '"&amp;SUBSTITUTE(H17,"'","\'")&amp;"', ruby: '"&amp;F17&amp;"', baseType: '"&amp;VLOOKUP(J17,マスタ!$A$1:$B$99,2,FALSE)&amp;"'"&amp;IF(K17="○",", extra: true","")&amp;IF(L17&lt;&gt;"",", extraFrom: '"&amp;L17&amp;"'","")&amp;IF(M17&lt;&gt;"",", exchangabaleTo: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textEn: '"&amp;SUBSTITUTE(SUBSTITUTE(AA17,CHAR(10),"\n"),"'","\'")&amp;"'"&amp;IF(W17="○",", sealable: true","")&amp;IF(X17="○",", removable: true","")&amp;"}"</f>
        <v>, '09-chikage-A1-n-5': {megami: 'chikage', anotherID: 'A1', replace: '09-chikage-o-n-5', name: '仕掛け番傘', nameEn: 'Disguised Blade', ruby: 'しかけばんがさ', baseType: 'normal', types: ['attack'], range: '4', damage: '2/1', text: '不可避 \n【常時】相手の手札が2枚以上あるならば、この《攻撃》は距離拡大(近2)と距離拡大(遠2)を得る。 \n(他に何もなければ、適正距離は2-6になる)', textEn: 'Unavoidable\n\nForced: If your opponent has 2 or more cards in hand, increase the Range of this attack by 2 in both the near and distant directions.'}</v>
      </c>
    </row>
    <row r="18" spans="1:29" ht="24">
      <c r="A18" s="2" t="s">
        <v>1535</v>
      </c>
      <c r="B18" s="2" t="s">
        <v>95</v>
      </c>
      <c r="C18" s="2" t="s">
        <v>22</v>
      </c>
      <c r="D18" s="2" t="s">
        <v>1016</v>
      </c>
      <c r="E18" s="2" t="s">
        <v>1536</v>
      </c>
      <c r="F18" s="2" t="s">
        <v>1537</v>
      </c>
      <c r="G18" s="2" t="s">
        <v>1538</v>
      </c>
      <c r="H18" s="7" t="s">
        <v>1539</v>
      </c>
      <c r="J18" s="2" t="s">
        <v>175</v>
      </c>
      <c r="O18" s="2" t="s">
        <v>223</v>
      </c>
      <c r="R18" s="11"/>
      <c r="T18" s="11"/>
      <c r="Y18" s="12" t="s">
        <v>1540</v>
      </c>
      <c r="Z18" s="12" t="s">
        <v>1541</v>
      </c>
      <c r="AA18" s="7" t="s">
        <v>1542</v>
      </c>
      <c r="AB18" s="11"/>
      <c r="AC18" s="17" t="str">
        <f>", '"&amp;A18&amp;"': {megami: '"&amp;B18&amp;"'"&amp;IF(C18&lt;&gt;"",", anotherID: '"&amp;C18&amp;"', replace: '"&amp;D18&amp;"'","")&amp;", name: '"&amp;SUBSTITUTE(E18,"'","\'")&amp;"', nameEn: '"&amp;SUBSTITUTE(H18,"'","\'")&amp;"', ruby: '"&amp;F18&amp;"', baseType: '"&amp;VLOOKUP(J18,マスタ!$A$1:$B$99,2,FALSE)&amp;"'"&amp;IF(K18="○",", extra: true","")&amp;IF(L18&lt;&gt;"",", extraFrom: '"&amp;L18&amp;"'","")&amp;IF(M18&lt;&gt;"",", exchangabaleTo: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textEn: '"&amp;SUBSTITUTE(SUBSTITUTE(AA18,CHAR(10),"\n"),"'","\'")&amp;"'"&amp;IF(W18="○",", sealable: true","")&amp;IF(X18="○",", removable: true","")&amp;"}"</f>
        <v>, '09-chikage-A1-n-6': {megami: 'chikage', anotherID: 'A1', replace: '09-chikage-o-n-6', name: '奮迅', nameEn: 'Surge of Vitality', ruby: 'ふんじん', baseType: 'normal', types: ['action'], text: '相手の手札が2枚以上あるならば、あなたは集中力を1得る。 \n間合⇔ダスト：1', textEn: 'If your opponent has 2 or more cards in hand, gain 1 Vigor.\n\nDistance (1)⇔ Shadow'}</v>
      </c>
    </row>
    <row r="19" spans="1:29" ht="12.75">
      <c r="A19" s="2" t="s">
        <v>1543</v>
      </c>
      <c r="B19" s="2" t="s">
        <v>95</v>
      </c>
      <c r="C19" s="2" t="s">
        <v>22</v>
      </c>
      <c r="D19" s="2" t="s">
        <v>1057</v>
      </c>
      <c r="E19" s="2" t="s">
        <v>1544</v>
      </c>
      <c r="F19" s="2" t="s">
        <v>1545</v>
      </c>
      <c r="G19" s="2" t="s">
        <v>1546</v>
      </c>
      <c r="H19" s="7" t="s">
        <v>1547</v>
      </c>
      <c r="J19" s="2" t="s">
        <v>259</v>
      </c>
      <c r="O19" s="2" t="s">
        <v>176</v>
      </c>
      <c r="Q19" s="2" t="s">
        <v>772</v>
      </c>
      <c r="R19" s="11"/>
      <c r="S19" s="2" t="s">
        <v>1548</v>
      </c>
      <c r="T19" s="11"/>
      <c r="V19" s="2" t="s">
        <v>278</v>
      </c>
      <c r="Y19" s="12" t="s">
        <v>1549</v>
      </c>
      <c r="Z19" s="12" t="s">
        <v>1550</v>
      </c>
      <c r="AA19" s="7" t="s">
        <v>1551</v>
      </c>
      <c r="AB19" s="11"/>
      <c r="AC19" s="17" t="str">
        <f>", '"&amp;A19&amp;"': {megami: '"&amp;B19&amp;"'"&amp;IF(C19&lt;&gt;"",", anotherID: '"&amp;C19&amp;"', replace: '"&amp;D19&amp;"'","")&amp;", name: '"&amp;SUBSTITUTE(E19,"'","\'")&amp;"', nameEn: '"&amp;SUBSTITUTE(H19,"'","\'")&amp;"', ruby: '"&amp;F19&amp;"', baseType: '"&amp;VLOOKUP(J19,マスタ!$A$1:$B$99,2,FALSE)&amp;"'"&amp;IF(K19="○",", extra: true","")&amp;IF(L19&lt;&gt;"",", extraFrom: '"&amp;L19&amp;"'","")&amp;IF(M19&lt;&gt;"",", exchangabaleTo: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textEn: '"&amp;SUBSTITUTE(SUBSTITUTE(AA19,CHAR(10),"\n"),"'","\'")&amp;"'"&amp;IF(W19="○",", sealable: true","")&amp;IF(X19="○",", removable: true","")&amp;"}"</f>
        <v>, '09-chikage-A1-s-4': {megami: 'chikage', anotherID: 'A1', replace: '09-chikage-o-s-4', name: '残滓の絆毒', nameEn: 'Vestigial Bondrot', ruby: 'ざんしのきずなどく', baseType: 'special', types: ['attack'], range: '0-1', damage: '4/X', cost: '5', text: '【常時】Xは相手の手札にあるカードの枚数の2倍に等しい。', textEn: 'Forced: X is twice the number of cards in your opponent\'s hand.'}</v>
      </c>
    </row>
    <row r="20" spans="1:29" ht="12.75">
      <c r="A20" s="2" t="s">
        <v>1552</v>
      </c>
      <c r="B20" s="2" t="s">
        <v>128</v>
      </c>
      <c r="C20" s="2" t="s">
        <v>22</v>
      </c>
      <c r="D20" s="2" t="s">
        <v>1378</v>
      </c>
      <c r="E20" s="2" t="s">
        <v>1553</v>
      </c>
      <c r="F20" s="2" t="s">
        <v>1554</v>
      </c>
      <c r="G20" s="2" t="s">
        <v>1555</v>
      </c>
      <c r="H20" s="7" t="s">
        <v>1556</v>
      </c>
      <c r="J20" s="2" t="s">
        <v>175</v>
      </c>
      <c r="O20" s="2" t="s">
        <v>176</v>
      </c>
      <c r="Q20" s="2" t="s">
        <v>1557</v>
      </c>
      <c r="R20" s="11"/>
      <c r="S20" s="2" t="s">
        <v>1558</v>
      </c>
      <c r="T20" s="11"/>
      <c r="Y20" s="12" t="s">
        <v>1559</v>
      </c>
      <c r="Z20" s="12" t="s">
        <v>1560</v>
      </c>
      <c r="AA20" s="27" t="s">
        <v>1561</v>
      </c>
      <c r="AB20" s="11"/>
      <c r="AC20" s="17" t="str">
        <f>", '"&amp;A20&amp;"': {megami: '"&amp;B20&amp;"'"&amp;IF(C20&lt;&gt;"",", anotherID: '"&amp;C20&amp;"', replace: '"&amp;D20&amp;"'","")&amp;", name: '"&amp;SUBSTITUTE(E20,"'","\'")&amp;"', nameEn: '"&amp;SUBSTITUTE(H20,"'","\'")&amp;"', ruby: '"&amp;F20&amp;"', baseType: '"&amp;VLOOKUP(J20,マスタ!$A$1:$B$99,2,FALSE)&amp;"'"&amp;IF(K20="○",", extra: true","")&amp;IF(L20&lt;&gt;"",", extraFrom: '"&amp;L20&amp;"'","")&amp;IF(M20&lt;&gt;"",", exchangabaleTo: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textEn: '"&amp;SUBSTITUTE(SUBSTITUTE(AA20,CHAR(10),"\n"),"'","\'")&amp;"'"&amp;IF(W20="○",", sealable: true","")&amp;IF(X20="○",", removable: true","")&amp;"}"</f>
        <v>, '13-utsuro-A1-n-2': {megami: 'utsuro', anotherID: 'A1', replace: '13-utsuro-o-n-2', name: '蝕みの塵', nameEn: 'Gnawing Dust', ruby: 'むしばみのちり', baseType: 'normal', types: ['attack'], range: '3-6', damage: '2/0', text: '【攻撃後】相手がライフへのダメージを選んだならば、相フレア→ダスト：2', textEn: 'After Attack: If your opponent chose to take damage to Life:\n\nOpponent\'s Flare (2)→ Shadow'}</v>
      </c>
    </row>
    <row r="21" spans="1:29" ht="85.5">
      <c r="A21" s="2" t="s">
        <v>1562</v>
      </c>
      <c r="B21" s="2" t="s">
        <v>128</v>
      </c>
      <c r="C21" s="2" t="s">
        <v>22</v>
      </c>
      <c r="D21" s="2" t="s">
        <v>1428</v>
      </c>
      <c r="E21" s="2" t="s">
        <v>1563</v>
      </c>
      <c r="F21" s="2" t="s">
        <v>1564</v>
      </c>
      <c r="G21" s="2" t="s">
        <v>1565</v>
      </c>
      <c r="H21" s="7" t="s">
        <v>1566</v>
      </c>
      <c r="J21" s="2" t="s">
        <v>259</v>
      </c>
      <c r="O21" s="2" t="s">
        <v>223</v>
      </c>
      <c r="R21" s="11"/>
      <c r="T21" s="11"/>
      <c r="V21" s="2" t="s">
        <v>183</v>
      </c>
      <c r="X21" s="2" t="s">
        <v>73</v>
      </c>
      <c r="Y21" s="12" t="s">
        <v>1567</v>
      </c>
      <c r="Z21" s="12" t="s">
        <v>1568</v>
      </c>
      <c r="AA21" s="26" t="s">
        <v>1741</v>
      </c>
      <c r="AB21" s="11"/>
      <c r="AC21" s="17" t="str">
        <f>", '"&amp;A21&amp;"': {megami: '"&amp;B21&amp;"'"&amp;IF(C21&lt;&gt;"",", anotherID: '"&amp;C21&amp;"', replace: '"&amp;D21&amp;"'","")&amp;", name: '"&amp;SUBSTITUTE(E21,"'","\'")&amp;"', nameEn: '"&amp;SUBSTITUTE(H21,"'","\'")&amp;"', ruby: '"&amp;F21&amp;"', baseType: '"&amp;VLOOKUP(J21,マスタ!$A$1:$B$99,2,FALSE)&amp;"'"&amp;IF(K21="○",", extra: true","")&amp;IF(L21&lt;&gt;"",", extraFrom: '"&amp;L21&amp;"'","")&amp;IF(M21&lt;&gt;"",", exchangabaleTo: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textEn: '"&amp;SUBSTITUTE(SUBSTITUTE(AA21,CHAR(10),"\n"),"'","\'")&amp;"'"&amp;IF(W21="○",", sealable: true","")&amp;IF(X21="○",", removable: true","")&amp;"}"</f>
        <v>, '13-utsuro-A1-s-1': {megami: 'utsuro', anotherID: 'A1', replace: '13-utsuro-o-s-1', name: '残響装置:枢式', nameEn: 'Reverberation Device: Kururu-Type',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29" ht="36">
      <c r="A22" s="2" t="s">
        <v>1569</v>
      </c>
      <c r="B22" s="2" t="s">
        <v>128</v>
      </c>
      <c r="C22" s="2" t="s">
        <v>22</v>
      </c>
      <c r="E22" s="2" t="s">
        <v>1570</v>
      </c>
      <c r="F22" s="2" t="s">
        <v>1571</v>
      </c>
      <c r="G22" s="2" t="s">
        <v>1572</v>
      </c>
      <c r="H22" s="8" t="s">
        <v>1754</v>
      </c>
      <c r="I22" s="2" t="s">
        <v>1756</v>
      </c>
      <c r="J22" s="2" t="s">
        <v>259</v>
      </c>
      <c r="K22" s="2" t="s">
        <v>73</v>
      </c>
      <c r="L22" s="2" t="s">
        <v>1562</v>
      </c>
      <c r="O22" s="2" t="s">
        <v>223</v>
      </c>
      <c r="R22" s="11"/>
      <c r="T22" s="11"/>
      <c r="V22" s="2" t="s">
        <v>376</v>
      </c>
      <c r="Y22" s="12" t="s">
        <v>1573</v>
      </c>
      <c r="Z22" s="12" t="s">
        <v>1574</v>
      </c>
      <c r="AA22" s="7" t="s">
        <v>1575</v>
      </c>
      <c r="AB22" s="11"/>
      <c r="AC22" s="17" t="str">
        <f>", '"&amp;A22&amp;"': {megami: '"&amp;B22&amp;"'"&amp;IF(C22&lt;&gt;"",", anotherID: '"&amp;C22&amp;"', replace: '"&amp;D22&amp;"'","")&amp;", name: '"&amp;SUBSTITUTE(E22,"'","\'")&amp;"', nameEn: '"&amp;SUBSTITUTE(H22,"'","\'")&amp;"', ruby: '"&amp;F22&amp;"', baseType: '"&amp;VLOOKUP(J22,マスタ!$A$1:$B$99,2,FALSE)&amp;"'"&amp;IF(K22="○",", extra: true","")&amp;IF(L22&lt;&gt;"",", extraFrom: '"&amp;L22&amp;"'","")&amp;IF(M22&lt;&gt;"",", exchangabaleTo: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textEn: '"&amp;SUBSTITUTE(SUBSTITUTE(AA22,CHAR(10),"\n"),"'","\'")&amp;"'"&amp;IF(W22="○",", sealable: true","")&amp;IF(X22="○",", removable: true","")&amp;"}"</f>
        <v>, '13-utsuro-A1-s-1-ex1': {megami: 'utsuro', anotherID: 'A1', replace: '', name: '望我', nameEn: 'желание', ruby: 'ジェラーニエ', baseType: 'special', extra: true, extraFrom: '13-utsuro-A1-s-1', types: ['action'], cost: '6', text: '【使用済】あなたはダメージを受けない。 \n----\n【即再起】あなたのメインフェイズが開始する。', textEn: 'Devoted: You cannot take damage.\n\nImmediate Resurgence: Your main phase begins.'}</v>
      </c>
    </row>
    <row r="23" spans="1:29" ht="51">
      <c r="A23" s="2" t="s">
        <v>1576</v>
      </c>
      <c r="B23" s="2" t="s">
        <v>128</v>
      </c>
      <c r="C23" s="2" t="s">
        <v>22</v>
      </c>
      <c r="E23" s="2" t="s">
        <v>1577</v>
      </c>
      <c r="F23" s="2" t="s">
        <v>1578</v>
      </c>
      <c r="G23" s="2" t="s">
        <v>1579</v>
      </c>
      <c r="H23" s="7" t="s">
        <v>1580</v>
      </c>
      <c r="J23" s="2" t="s">
        <v>175</v>
      </c>
      <c r="K23" s="2" t="s">
        <v>73</v>
      </c>
      <c r="L23" s="2" t="s">
        <v>1562</v>
      </c>
      <c r="O23" s="2" t="s">
        <v>176</v>
      </c>
      <c r="P23" s="2" t="s">
        <v>212</v>
      </c>
      <c r="Q23" s="2" t="s">
        <v>909</v>
      </c>
      <c r="R23" s="11"/>
      <c r="S23" s="2" t="s">
        <v>1392</v>
      </c>
      <c r="T23" s="11"/>
      <c r="Y23" s="12" t="s">
        <v>1581</v>
      </c>
      <c r="Z23" s="12" t="s">
        <v>1582</v>
      </c>
      <c r="AA23" s="23" t="s">
        <v>1739</v>
      </c>
      <c r="AB23" s="11"/>
      <c r="AC23" s="17" t="str">
        <f>", '"&amp;A23&amp;"': {megami: '"&amp;B23&amp;"'"&amp;IF(C23&lt;&gt;"",", anotherID: '"&amp;C23&amp;"', replace: '"&amp;D23&amp;"'","")&amp;", name: '"&amp;SUBSTITUTE(E23,"'","\'")&amp;"', nameEn: '"&amp;SUBSTITUTE(H23,"'","\'")&amp;"', ruby: '"&amp;F23&amp;"', baseType: '"&amp;VLOOKUP(J23,マスタ!$A$1:$B$99,2,FALSE)&amp;"'"&amp;IF(K23="○",", extra: true","")&amp;IF(L23&lt;&gt;"",", extraFrom: '"&amp;L23&amp;"'","")&amp;IF(M23&lt;&gt;"",", exchangabaleTo: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textEn: '"&amp;SUBSTITUTE(SUBSTITUTE(AA23,CHAR(10),"\n"),"'","\'")&amp;"'"&amp;IF(W23="○",", sealable: true","")&amp;IF(X23="○",", removable: true","")&amp;"}"</f>
        <v>, '13-utsuro-A1-s-1-ex2': {megami: 'utsuro', anotherID: 'A1', replace: '', name: '万象乖ク殲滅ノ影', nameEn: 'Shadow of Annihilation That Opposes All Creation',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'No Reactions\n\nAfter Attack: Your opponent moves a total of 6 Sakura tokens from their Aura, Flare, and Life to Shadow, in any combination.'}</v>
      </c>
    </row>
    <row r="24" spans="1:29" ht="63">
      <c r="A24" s="2" t="s">
        <v>1583</v>
      </c>
      <c r="B24" s="2" t="s">
        <v>128</v>
      </c>
      <c r="C24" s="2" t="s">
        <v>22</v>
      </c>
      <c r="E24" s="2" t="s">
        <v>1584</v>
      </c>
      <c r="F24" s="2" t="s">
        <v>1585</v>
      </c>
      <c r="G24" s="2" t="s">
        <v>1586</v>
      </c>
      <c r="H24" s="7" t="s">
        <v>1587</v>
      </c>
      <c r="J24" s="2" t="s">
        <v>175</v>
      </c>
      <c r="K24" s="2" t="s">
        <v>73</v>
      </c>
      <c r="L24" s="2" t="s">
        <v>1562</v>
      </c>
      <c r="O24" s="2" t="s">
        <v>223</v>
      </c>
      <c r="P24" s="2" t="s">
        <v>212</v>
      </c>
      <c r="R24" s="11"/>
      <c r="T24" s="11"/>
      <c r="Y24" s="12" t="s">
        <v>1588</v>
      </c>
      <c r="Z24" s="12" t="s">
        <v>1589</v>
      </c>
      <c r="AA24" s="26" t="s">
        <v>1738</v>
      </c>
      <c r="AB24" s="11"/>
      <c r="AC24" s="17" t="str">
        <f>", '"&amp;A24&amp;"': {megami: '"&amp;B24&amp;"'"&amp;IF(C24&lt;&gt;"",", anotherID: '"&amp;C24&amp;"', replace: '"&amp;D24&amp;"'","")&amp;", name: '"&amp;SUBSTITUTE(E24,"'","\'")&amp;"', nameEn: '"&amp;SUBSTITUTE(H24,"'","\'")&amp;"', ruby: '"&amp;F24&amp;"', baseType: '"&amp;VLOOKUP(J24,マスタ!$A$1:$B$99,2,FALSE)&amp;"'"&amp;IF(K24="○",", extra: true","")&amp;IF(L24&lt;&gt;"",", extraFrom: '"&amp;L24&amp;"'","")&amp;IF(M24&lt;&gt;"",", exchangabaleTo: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textEn: '"&amp;SUBSTITUTE(SUBSTITUTE(AA24,CHAR(10),"\n"),"'","\'")&amp;"'"&amp;IF(W24="○",", sealable: true","")&amp;IF(X24="○",", removable: true","")&amp;"}"</f>
        <v>, '13-utsuro-A1-s-1-ex3': {megami: 'utsuro', anotherID: 'A1', replace: '', name: '我ヲ亡クシテ静寂ヲ往ク', nameEn: 'Perish the Self and Haunt the Silence',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'Perform up to 5 basic actions other than Forward Movement. Then, you attack with\n"Range: 4-10, Damage: 3/2", \n"Range: 5-10, Damage: 1/1", and \n"Range: 6-10, Damage: 1/1" in this order.'}</v>
      </c>
    </row>
    <row r="25" spans="1:29" ht="12.75">
      <c r="A25" s="2" t="s">
        <v>1590</v>
      </c>
      <c r="B25" s="2" t="s">
        <v>128</v>
      </c>
      <c r="C25" s="2" t="s">
        <v>22</v>
      </c>
      <c r="E25" s="2" t="s">
        <v>1591</v>
      </c>
      <c r="F25" s="2" t="s">
        <v>1592</v>
      </c>
      <c r="G25" s="2" t="s">
        <v>1593</v>
      </c>
      <c r="H25" s="7" t="s">
        <v>1594</v>
      </c>
      <c r="J25" s="2" t="s">
        <v>175</v>
      </c>
      <c r="K25" s="2" t="s">
        <v>73</v>
      </c>
      <c r="L25" s="2" t="s">
        <v>1562</v>
      </c>
      <c r="O25" s="2" t="s">
        <v>232</v>
      </c>
      <c r="R25" s="11"/>
      <c r="T25" s="11"/>
      <c r="U25" s="2" t="s">
        <v>183</v>
      </c>
      <c r="Y25" s="12" t="s">
        <v>1595</v>
      </c>
      <c r="Z25" s="12" t="s">
        <v>1596</v>
      </c>
      <c r="AA25" s="7" t="s">
        <v>1597</v>
      </c>
      <c r="AB25" s="11"/>
      <c r="AC25" s="17" t="str">
        <f>", '"&amp;A25&amp;"': {megami: '"&amp;B25&amp;"'"&amp;IF(C25&lt;&gt;"",", anotherID: '"&amp;C25&amp;"', replace: '"&amp;D25&amp;"'","")&amp;", name: '"&amp;SUBSTITUTE(E25,"'","\'")&amp;"', nameEn: '"&amp;SUBSTITUTE(H25,"'","\'")&amp;"', ruby: '"&amp;F25&amp;"', baseType: '"&amp;VLOOKUP(J25,マスタ!$A$1:$B$99,2,FALSE)&amp;"'"&amp;IF(K25="○",", extra: true","")&amp;IF(L25&lt;&gt;"",", extraFrom: '"&amp;L25&amp;"'","")&amp;IF(M25&lt;&gt;"",", exchangabaleTo: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textEn: '"&amp;SUBSTITUTE(SUBSTITUTE(AA25,CHAR(10),"\n"),"'","\'")&amp;"'"&amp;IF(W25="○",", sealable: true","")&amp;IF(X25="○",", removable: true","")&amp;"}"</f>
        <v>, '13-utsuro-A1-s-1-ex4': {megami: 'utsuro', anotherID: 'A1', replace: '', name: '終焉、来タレ', nameEn: 'The End Cometh', ruby: 'しゅうえん、きたれ', baseType: 'normal', extra: true, extraFrom: '13-utsuro-A1-s-1', types: ['enhance'], capacity: '2', text: '【破棄時】相手は手札と山札をすべて捨て札にする。相手の集中力は0になる。相手を畏縮させる。', textEn: 'Disenchant: Put all cards in your opponent\'s hand and deck into their played pile. Their Vigor becomes 0. Flinch them.'}</v>
      </c>
    </row>
    <row r="26" spans="1:29" ht="36">
      <c r="A26" s="2" t="s">
        <v>1598</v>
      </c>
      <c r="B26" s="2" t="s">
        <v>142</v>
      </c>
      <c r="E26" s="2" t="s">
        <v>1599</v>
      </c>
      <c r="F26" s="2" t="s">
        <v>1600</v>
      </c>
      <c r="G26" s="6" t="s">
        <v>1601</v>
      </c>
      <c r="H26" s="7" t="s">
        <v>1602</v>
      </c>
      <c r="J26" s="2" t="s">
        <v>175</v>
      </c>
      <c r="M26" s="2" t="s">
        <v>1603</v>
      </c>
      <c r="O26" s="9" t="s">
        <v>176</v>
      </c>
      <c r="P26" s="9"/>
      <c r="Q26" s="9" t="s">
        <v>177</v>
      </c>
      <c r="R26" s="11"/>
      <c r="S26" s="2" t="s">
        <v>319</v>
      </c>
      <c r="T26" s="11"/>
      <c r="Y26" s="12" t="s">
        <v>1604</v>
      </c>
      <c r="Z26" s="19" t="s">
        <v>1605</v>
      </c>
      <c r="AA26" s="27" t="s">
        <v>1606</v>
      </c>
      <c r="AB26" s="11"/>
      <c r="AC26" s="17" t="str">
        <f>", '"&amp;A26&amp;"': {megami: '"&amp;B26&amp;"'"&amp;IF(C26&lt;&gt;"",", anotherID: '"&amp;C26&amp;"', replace: '"&amp;D26&amp;"'","")&amp;", name: '"&amp;SUBSTITUTE(E26,"'","\'")&amp;"', nameEn: '"&amp;SUBSTITUTE(H26,"'","\'")&amp;"', ruby: '"&amp;F26&amp;"', baseType: '"&amp;VLOOKUP(J26,マスタ!$A$1:$B$99,2,FALSE)&amp;"'"&amp;IF(K26="○",", extra: true","")&amp;IF(L26&lt;&gt;"",", extraFrom: '"&amp;L26&amp;"'","")&amp;IF(M26&lt;&gt;"",", exchangabaleTo: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textEn: '"&amp;SUBSTITUTE(SUBSTITUTE(AA26,CHAR(10),"\n"),"'","\'")&amp;"'"&amp;IF(W26="○",", sealable: true","")&amp;IF(X26="○",", removable: true","")&amp;"}"</f>
        <v>, '14-honoka-o-n-1': {megami: 'honoka', name: '精霊式', nameEn: 'Spirit Rite',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'No Reactions\n\nAfter Attack: Bloom - You may exchange this card with your set aside "Guardian Spirit Rite". If you do, you may put that card on the bottom of your deck.'}</v>
      </c>
    </row>
    <row r="27" spans="1:29" ht="61.5">
      <c r="A27" s="2" t="s">
        <v>1603</v>
      </c>
      <c r="B27" s="2" t="s">
        <v>142</v>
      </c>
      <c r="E27" s="2" t="s">
        <v>1607</v>
      </c>
      <c r="F27" s="2" t="s">
        <v>1608</v>
      </c>
      <c r="G27" s="6" t="s">
        <v>1609</v>
      </c>
      <c r="H27" s="7" t="s">
        <v>1610</v>
      </c>
      <c r="J27" s="2" t="s">
        <v>175</v>
      </c>
      <c r="K27" s="2" t="s">
        <v>73</v>
      </c>
      <c r="L27" s="2" t="s">
        <v>1598</v>
      </c>
      <c r="M27" s="2" t="s">
        <v>1611</v>
      </c>
      <c r="O27" s="9" t="s">
        <v>176</v>
      </c>
      <c r="P27" s="9" t="s">
        <v>241</v>
      </c>
      <c r="Q27" s="9" t="s">
        <v>1612</v>
      </c>
      <c r="R27" s="11"/>
      <c r="S27" s="2" t="s">
        <v>184</v>
      </c>
      <c r="T27" s="11"/>
      <c r="Y27" s="12" t="s">
        <v>1613</v>
      </c>
      <c r="Z27" s="19" t="s">
        <v>1614</v>
      </c>
      <c r="AA27" s="23" t="s">
        <v>1740</v>
      </c>
      <c r="AB27" s="11"/>
      <c r="AC27" s="17" t="str">
        <f>", '"&amp;A27&amp;"': {megami: '"&amp;B27&amp;"'"&amp;IF(C27&lt;&gt;"",", anotherID: '"&amp;C27&amp;"', replace: '"&amp;D27&amp;"'","")&amp;", name: '"&amp;SUBSTITUTE(E27,"'","\'")&amp;"', nameEn: '"&amp;SUBSTITUTE(H27,"'","\'")&amp;"', ruby: '"&amp;F27&amp;"', baseType: '"&amp;VLOOKUP(J27,マスタ!$A$1:$B$99,2,FALSE)&amp;"'"&amp;IF(K27="○",", extra: true","")&amp;IF(L27&lt;&gt;"",", extraFrom: '"&amp;L27&amp;"'","")&amp;IF(M27&lt;&gt;"",", exchangabaleTo: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textEn: '"&amp;SUBSTITUTE(SUBSTITUTE(AA27,CHAR(10),"\n"),"'","\'")&amp;"'"&amp;IF(W27="○",", sealable: true","")&amp;IF(X27="○",", removable: true","")&amp;"}"</f>
        <v>, '14-honoka-o-n-1-ex1': {megami: 'honoka', name: '守護霊式', nameEn: 'Guardian Spirit Rite',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'After Attack: Shadow (1)→ Your Aura\n\nAfter Attack: Bloom - You may exchange this card with your set aside "Destructive Spirit Rite". If you do, you may put that card on the bottom of your deck.'}</v>
      </c>
    </row>
    <row r="28" spans="1:29" ht="63">
      <c r="A28" s="2" t="s">
        <v>1611</v>
      </c>
      <c r="B28" s="2" t="s">
        <v>142</v>
      </c>
      <c r="E28" s="2" t="s">
        <v>1615</v>
      </c>
      <c r="F28" s="2" t="s">
        <v>1616</v>
      </c>
      <c r="G28" s="6" t="s">
        <v>1617</v>
      </c>
      <c r="H28" s="7" t="s">
        <v>1618</v>
      </c>
      <c r="J28" s="2" t="s">
        <v>175</v>
      </c>
      <c r="K28" s="2" t="s">
        <v>73</v>
      </c>
      <c r="L28" s="2" t="s">
        <v>1603</v>
      </c>
      <c r="M28" s="2" t="s">
        <v>1619</v>
      </c>
      <c r="O28" s="9" t="s">
        <v>176</v>
      </c>
      <c r="P28" s="9"/>
      <c r="Q28" s="9" t="s">
        <v>278</v>
      </c>
      <c r="R28" s="11"/>
      <c r="S28" s="2" t="s">
        <v>440</v>
      </c>
      <c r="T28" s="11"/>
      <c r="Y28" s="12" t="s">
        <v>1620</v>
      </c>
      <c r="Z28" s="19" t="s">
        <v>1621</v>
      </c>
      <c r="AA28" s="23" t="s">
        <v>1750</v>
      </c>
      <c r="AB28" s="11"/>
      <c r="AC28" s="17" t="str">
        <f>", '"&amp;A28&amp;"': {megami: '"&amp;B28&amp;"'"&amp;IF(C28&lt;&gt;"",", anotherID: '"&amp;C28&amp;"', replace: '"&amp;D28&amp;"'","")&amp;", name: '"&amp;SUBSTITUTE(E28,"'","\'")&amp;"', nameEn: '"&amp;SUBSTITUTE(H28,"'","\'")&amp;"', ruby: '"&amp;F28&amp;"', baseType: '"&amp;VLOOKUP(J28,マスタ!$A$1:$B$99,2,FALSE)&amp;"'"&amp;IF(K28="○",", extra: true","")&amp;IF(L28&lt;&gt;"",", extraFrom: '"&amp;L28&amp;"'","")&amp;IF(M28&lt;&gt;"",", exchangabaleTo: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textEn: '"&amp;SUBSTITUTE(SUBSTITUTE(AA28,CHAR(10),"\n"),"'","\'")&amp;"'"&amp;IF(W28="○",", sealable: true","")&amp;IF(X28="○",", removable: true","")&amp;"}"</f>
        <v>, '14-honoka-o-n-1-ex2': {megami: 'honoka', name: '突撃霊式', nameEn: 'Destructive Spirit Rite',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'Unavoidable\n\nAfter Attack: Bloom - You may exchange this card with your set aside "Divine Spirit: Ouka". If you do, you may put that card on the bottom of your deck.'}</v>
      </c>
    </row>
    <row r="29" spans="1:29" ht="38.25">
      <c r="A29" s="2" t="s">
        <v>1619</v>
      </c>
      <c r="B29" s="2" t="s">
        <v>142</v>
      </c>
      <c r="E29" s="2" t="s">
        <v>1622</v>
      </c>
      <c r="F29" s="2" t="s">
        <v>1623</v>
      </c>
      <c r="G29" s="6" t="s">
        <v>1624</v>
      </c>
      <c r="H29" s="7" t="s">
        <v>1625</v>
      </c>
      <c r="J29" s="2" t="s">
        <v>175</v>
      </c>
      <c r="K29" s="2" t="s">
        <v>73</v>
      </c>
      <c r="L29" s="2" t="s">
        <v>1611</v>
      </c>
      <c r="O29" s="9" t="s">
        <v>176</v>
      </c>
      <c r="P29" s="9" t="s">
        <v>212</v>
      </c>
      <c r="Q29" s="9" t="s">
        <v>294</v>
      </c>
      <c r="R29" s="11"/>
      <c r="S29" s="2" t="s">
        <v>214</v>
      </c>
      <c r="T29" s="11"/>
      <c r="Y29" s="12" t="s">
        <v>1626</v>
      </c>
      <c r="Z29" s="19" t="s">
        <v>1627</v>
      </c>
      <c r="AA29" s="23" t="s">
        <v>1749</v>
      </c>
      <c r="AB29" s="11"/>
      <c r="AC29" s="17" t="str">
        <f>", '"&amp;A29&amp;"': {megami: '"&amp;B29&amp;"'"&amp;IF(C29&lt;&gt;"",", anotherID: '"&amp;C29&amp;"', replace: '"&amp;D29&amp;"'","")&amp;", name: '"&amp;SUBSTITUTE(E29,"'","\'")&amp;"', nameEn: '"&amp;SUBSTITUTE(H29,"'","\'")&amp;"', ruby: '"&amp;F29&amp;"', baseType: '"&amp;VLOOKUP(J29,マスタ!$A$1:$B$99,2,FALSE)&amp;"'"&amp;IF(K29="○",", extra: true","")&amp;IF(L29&lt;&gt;"",", extraFrom: '"&amp;L29&amp;"'","")&amp;IF(M29&lt;&gt;"",", exchangabaleTo: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textEn: '"&amp;SUBSTITUTE(SUBSTITUTE(AA29,CHAR(10),"\n"),"'","\'")&amp;"'"&amp;IF(W29="○",", sealable: true","")&amp;IF(X29="○",", removable: true","")&amp;"}"</f>
        <v>, '14-honoka-o-n-1-ex3': {megami: 'honoka', name: '神霊ヲウカ', nameEn: 'Divine Spirit: Ouka', ruby: 'しんれいをうか', baseType: 'normal', extra: true, extraFrom: '14-honoka-o-n-1-ex2', types: ['attack', 'fullpower'], range: '1-4', damage: '4/3', text: '対応不可 \n【攻撃後】ダスト→自オーラ：2', textEn: 'No Reactions\n\nAfter Attack: Shadow (2)→ Your Aura'}</v>
      </c>
    </row>
    <row r="30" spans="1:29" ht="37.5">
      <c r="A30" s="2" t="s">
        <v>1628</v>
      </c>
      <c r="B30" s="2" t="s">
        <v>142</v>
      </c>
      <c r="E30" s="2" t="s">
        <v>1629</v>
      </c>
      <c r="F30" s="2" t="s">
        <v>1630</v>
      </c>
      <c r="G30" s="6" t="s">
        <v>1631</v>
      </c>
      <c r="H30" s="7" t="s">
        <v>1632</v>
      </c>
      <c r="J30" s="2" t="s">
        <v>175</v>
      </c>
      <c r="O30" s="10" t="s">
        <v>176</v>
      </c>
      <c r="P30" s="9"/>
      <c r="Q30" s="9" t="s">
        <v>410</v>
      </c>
      <c r="R30" s="11"/>
      <c r="S30" s="2" t="s">
        <v>184</v>
      </c>
      <c r="T30" s="11"/>
      <c r="Y30" s="12" t="s">
        <v>1633</v>
      </c>
      <c r="Z30" s="19" t="s">
        <v>1634</v>
      </c>
      <c r="AA30" s="23" t="s">
        <v>1748</v>
      </c>
      <c r="AB30" s="11"/>
      <c r="AC30" s="17" t="str">
        <f>", '"&amp;A30&amp;"': {megami: '"&amp;B30&amp;"'"&amp;IF(C30&lt;&gt;"",", anotherID: '"&amp;C30&amp;"', replace: '"&amp;D30&amp;"'","")&amp;", name: '"&amp;SUBSTITUTE(E30,"'","\'")&amp;"', nameEn: '"&amp;SUBSTITUTE(H30,"'","\'")&amp;"', ruby: '"&amp;F30&amp;"', baseType: '"&amp;VLOOKUP(J30,マスタ!$A$1:$B$99,2,FALSE)&amp;"'"&amp;IF(K30="○",", extra: true","")&amp;IF(L30&lt;&gt;"",", extraFrom: '"&amp;L30&amp;"'","")&amp;IF(M30&lt;&gt;"",", exchangabaleTo: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textEn: '"&amp;SUBSTITUTE(SUBSTITUTE(AA30,CHAR(10),"\n"),"'","\'")&amp;"'"&amp;IF(W30="○",", sealable: true","")&amp;IF(X30="○",", removable: true","")&amp;"}"</f>
        <v>, '14-honoka-o-n-2': {megami: 'honoka', name: '桜吹雪', nameEn: 'Petal Storm', ruby: 'さくらふぶき', baseType: 'normal', types: ['attack'], range: '1-5', damage: '2/1', text: '【攻撃後】相手は以下のどちらかを選ぶ。\n・間合→ダスト：1\n・ダスト→間合：1', textEn: 'After Attack: Your opponent chooses one:\n・Distance (1)→ Shadow\n・Shadow (1)→ Distance'}</v>
      </c>
    </row>
    <row r="31" spans="1:29" ht="84.75">
      <c r="A31" s="2" t="s">
        <v>1635</v>
      </c>
      <c r="B31" s="2" t="s">
        <v>142</v>
      </c>
      <c r="E31" s="2" t="s">
        <v>1636</v>
      </c>
      <c r="F31" s="2" t="s">
        <v>1637</v>
      </c>
      <c r="G31" s="6" t="s">
        <v>1638</v>
      </c>
      <c r="H31" s="7" t="s">
        <v>1639</v>
      </c>
      <c r="J31" s="2" t="s">
        <v>175</v>
      </c>
      <c r="O31" s="9" t="s">
        <v>176</v>
      </c>
      <c r="P31" s="9" t="s">
        <v>212</v>
      </c>
      <c r="Q31" s="9" t="s">
        <v>1640</v>
      </c>
      <c r="R31" s="11"/>
      <c r="S31" s="2" t="s">
        <v>194</v>
      </c>
      <c r="T31" s="11"/>
      <c r="Y31" s="12" t="s">
        <v>1641</v>
      </c>
      <c r="Z31" s="19" t="s">
        <v>1642</v>
      </c>
      <c r="AA31" s="54" t="s">
        <v>1747</v>
      </c>
      <c r="AB31" s="11"/>
      <c r="AC31" s="17" t="str">
        <f>", '"&amp;A31&amp;"': {megami: '"&amp;B31&amp;"'"&amp;IF(C31&lt;&gt;"",", anotherID: '"&amp;C31&amp;"', replace: '"&amp;D31&amp;"'","")&amp;", name: '"&amp;SUBSTITUTE(E31,"'","\'")&amp;"', nameEn: '"&amp;SUBSTITUTE(H31,"'","\'")&amp;"', ruby: '"&amp;F31&amp;"', baseType: '"&amp;VLOOKUP(J31,マスタ!$A$1:$B$99,2,FALSE)&amp;"'"&amp;IF(K31="○",", extra: true","")&amp;IF(L31&lt;&gt;"",", extraFrom: '"&amp;L31&amp;"'","")&amp;IF(M31&lt;&gt;"",", exchangabaleTo: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textEn: '"&amp;SUBSTITUTE(SUBSTITUTE(AA31,CHAR(10),"\n"),"'","\'")&amp;"'"&amp;IF(W31="○",", sealable: true","")&amp;IF(X31="○",", removable: true","")&amp;"}"</f>
        <v>, '14-honoka-o-n-3': {megami: 'honoka', name: '義旗共振', nameEn: 'Resonant Flag of Virtue',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'After Attack: You may draw a card.\n\nAfter Attack: You may choose a card in your hand and put it on the bottom of your deck.\n\nAfter Attack: You may put this card on the bottom of your deck.'}</v>
      </c>
    </row>
    <row r="32" spans="1:29" ht="24.75" customHeight="1">
      <c r="A32" s="2" t="s">
        <v>1643</v>
      </c>
      <c r="B32" s="2" t="s">
        <v>142</v>
      </c>
      <c r="E32" s="2" t="s">
        <v>1644</v>
      </c>
      <c r="F32" s="2" t="s">
        <v>1645</v>
      </c>
      <c r="G32" s="6" t="s">
        <v>1646</v>
      </c>
      <c r="H32" s="7" t="s">
        <v>1647</v>
      </c>
      <c r="J32" s="2" t="s">
        <v>175</v>
      </c>
      <c r="M32" s="2" t="s">
        <v>1648</v>
      </c>
      <c r="O32" s="9" t="s">
        <v>223</v>
      </c>
      <c r="P32" s="9"/>
      <c r="Q32" s="9"/>
      <c r="R32" s="11"/>
      <c r="T32" s="11"/>
      <c r="Y32" s="12" t="s">
        <v>1649</v>
      </c>
      <c r="Z32" s="19" t="s">
        <v>1650</v>
      </c>
      <c r="AA32" s="26" t="s">
        <v>1746</v>
      </c>
      <c r="AB32" s="11"/>
      <c r="AC32" s="17" t="str">
        <f>", '"&amp;A32&amp;"': {megami: '"&amp;B32&amp;"'"&amp;IF(C32&lt;&gt;"",", anotherID: '"&amp;C32&amp;"', replace: '"&amp;D32&amp;"'","")&amp;", name: '"&amp;SUBSTITUTE(E32,"'","\'")&amp;"', nameEn: '"&amp;SUBSTITUTE(H32,"'","\'")&amp;"', ruby: '"&amp;F32&amp;"', baseType: '"&amp;VLOOKUP(J32,マスタ!$A$1:$B$99,2,FALSE)&amp;"'"&amp;IF(K32="○",", extra: true","")&amp;IF(L32&lt;&gt;"",", extraFrom: '"&amp;L32&amp;"'","")&amp;IF(M32&lt;&gt;"",", exchangabaleTo: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textEn: '"&amp;SUBSTITUTE(SUBSTITUTE(AA32,CHAR(10),"\n"),"'","\'")&amp;"'"&amp;IF(W32="○",", sealable: true","")&amp;IF(X32="○",", removable: true","")&amp;"}"</f>
        <v>, '14-honoka-o-n-4': {megami: 'honoka', name: '桜の翅', nameEn: 'Sakura Wings', ruby: 'さくらのはね', baseType: 'normal', exchangabaleTo: '14-honoka-o-n-4-ex1', types: ['action'], text: '間合⇔ダスト：2 \nこの「桜の翅」を追加札の「再生」と交換する。', textEn: 'Distance (2)⇔ Shadow\n\nExchange this card with your set aside "Rebirth".'}</v>
      </c>
    </row>
    <row r="33" spans="1:29" ht="48.75">
      <c r="A33" s="2" t="s">
        <v>1648</v>
      </c>
      <c r="B33" s="2" t="s">
        <v>142</v>
      </c>
      <c r="E33" s="2" t="s">
        <v>1651</v>
      </c>
      <c r="F33" s="2" t="s">
        <v>1652</v>
      </c>
      <c r="G33" s="6" t="s">
        <v>1651</v>
      </c>
      <c r="H33" s="7" t="s">
        <v>1653</v>
      </c>
      <c r="J33" s="2" t="s">
        <v>175</v>
      </c>
      <c r="K33" s="2" t="s">
        <v>73</v>
      </c>
      <c r="L33" s="2" t="s">
        <v>1643</v>
      </c>
      <c r="M33" s="2" t="s">
        <v>1643</v>
      </c>
      <c r="O33" s="9" t="s">
        <v>223</v>
      </c>
      <c r="P33" s="9" t="s">
        <v>212</v>
      </c>
      <c r="Q33" s="9"/>
      <c r="R33" s="11"/>
      <c r="T33" s="11"/>
      <c r="Y33" s="12" t="s">
        <v>1654</v>
      </c>
      <c r="Z33" s="19" t="s">
        <v>1655</v>
      </c>
      <c r="AA33" s="54" t="s">
        <v>1745</v>
      </c>
      <c r="AB33" s="11"/>
      <c r="AC33" s="17" t="str">
        <f>", '"&amp;A33&amp;"': {megami: '"&amp;B33&amp;"'"&amp;IF(C33&lt;&gt;"",", anotherID: '"&amp;C33&amp;"', replace: '"&amp;D33&amp;"'","")&amp;", name: '"&amp;SUBSTITUTE(E33,"'","\'")&amp;"', nameEn: '"&amp;SUBSTITUTE(H33,"'","\'")&amp;"', ruby: '"&amp;F33&amp;"', baseType: '"&amp;VLOOKUP(J33,マスタ!$A$1:$B$99,2,FALSE)&amp;"'"&amp;IF(K33="○",", extra: true","")&amp;IF(L33&lt;&gt;"",", extraFrom: '"&amp;L33&amp;"'","")&amp;IF(M33&lt;&gt;"",", exchangabaleTo: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textEn: '"&amp;SUBSTITUTE(SUBSTITUTE(AA33,CHAR(10),"\n"),"'","\'")&amp;"'"&amp;IF(W33="○",", sealable: true","")&amp;IF(X33="○",", removable: true","")&amp;"}"</f>
        <v>, '14-honoka-o-n-4-ex1': {megami: 'honoka', name: '再生', nameEn: 'Rebirth', ruby: 'さいせい', baseType: 'normal', extra: true, extraFrom: '14-honoka-o-n-4', exchangabaleTo: '14-honoka-o-n-4', types: ['action', 'fullpower'], text: 'ダスト→自オーラ：1 \nダスト→自フレア：1 \nこの「再生」を追加札の「桜の翅」と交換する。', textEn: 'Shadow (1)→ Your Aura\nShadow (1)→ Your Flare\n\nExchange this card with your set aside "Sakura Wings".'}</v>
      </c>
    </row>
    <row r="34" spans="1:29" ht="75">
      <c r="A34" s="2" t="s">
        <v>1656</v>
      </c>
      <c r="B34" s="2" t="s">
        <v>142</v>
      </c>
      <c r="E34" s="2" t="s">
        <v>1657</v>
      </c>
      <c r="F34" s="2" t="s">
        <v>1658</v>
      </c>
      <c r="G34" s="6" t="s">
        <v>1659</v>
      </c>
      <c r="H34" s="7" t="s">
        <v>1660</v>
      </c>
      <c r="J34" s="2" t="s">
        <v>175</v>
      </c>
      <c r="M34" s="2" t="s">
        <v>1661</v>
      </c>
      <c r="O34" s="9" t="s">
        <v>223</v>
      </c>
      <c r="P34" s="9" t="s">
        <v>241</v>
      </c>
      <c r="Q34" s="9"/>
      <c r="R34" s="11"/>
      <c r="T34" s="11"/>
      <c r="Y34" s="12" t="s">
        <v>1662</v>
      </c>
      <c r="Z34" s="19" t="s">
        <v>1663</v>
      </c>
      <c r="AA34" s="26" t="s">
        <v>1744</v>
      </c>
      <c r="AB34" s="11"/>
      <c r="AC34" s="17" t="str">
        <f>", '"&amp;A34&amp;"': {megami: '"&amp;B34&amp;"'"&amp;IF(C34&lt;&gt;"",", anotherID: '"&amp;C34&amp;"', replace: '"&amp;D34&amp;"'","")&amp;", name: '"&amp;SUBSTITUTE(E34,"'","\'")&amp;"', nameEn: '"&amp;SUBSTITUTE(H34,"'","\'")&amp;"', ruby: '"&amp;F34&amp;"', baseType: '"&amp;VLOOKUP(J34,マスタ!$A$1:$B$99,2,FALSE)&amp;"'"&amp;IF(K34="○",", extra: true","")&amp;IF(L34&lt;&gt;"",", extraFrom: '"&amp;L34&amp;"'","")&amp;IF(M34&lt;&gt;"",", exchangabaleTo: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textEn: '"&amp;SUBSTITUTE(SUBSTITUTE(AA34,CHAR(10),"\n"),"'","\'")&amp;"'"&amp;IF(W34="○",", sealable: true","")&amp;IF(X34="○",", removable: true","")&amp;"}"</f>
        <v>, '14-honoka-o-n-5': {megami: 'honoka', name: '桜花のお守り', nameEn: 'Charm of Blossoms',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'You may discard a card. If you do, cancel the non-Special attack you played this card as a Reaction to.\n\nBloom - You may exchange this card with your set aside "Faint Spark". If you do, you may put that card on the bottom of your deck.'}</v>
      </c>
    </row>
    <row r="35" spans="1:29" ht="13.5">
      <c r="A35" s="2" t="s">
        <v>1661</v>
      </c>
      <c r="B35" s="2" t="s">
        <v>142</v>
      </c>
      <c r="E35" s="2" t="s">
        <v>1664</v>
      </c>
      <c r="F35" s="2" t="s">
        <v>1665</v>
      </c>
      <c r="G35" s="6" t="s">
        <v>1666</v>
      </c>
      <c r="H35" s="7" t="s">
        <v>1667</v>
      </c>
      <c r="J35" s="2" t="s">
        <v>175</v>
      </c>
      <c r="K35" s="2" t="s">
        <v>73</v>
      </c>
      <c r="L35" s="2" t="s">
        <v>1656</v>
      </c>
      <c r="O35" s="9" t="s">
        <v>176</v>
      </c>
      <c r="P35" s="9"/>
      <c r="Q35" s="9" t="s">
        <v>431</v>
      </c>
      <c r="R35" s="11"/>
      <c r="S35" s="2" t="s">
        <v>721</v>
      </c>
      <c r="T35" s="11"/>
      <c r="Y35" s="12"/>
      <c r="Z35" s="19"/>
      <c r="AA35" s="28"/>
      <c r="AB35" s="11"/>
      <c r="AC35" s="17" t="str">
        <f>", '"&amp;A35&amp;"': {megami: '"&amp;B35&amp;"'"&amp;IF(C35&lt;&gt;"",", anotherID: '"&amp;C35&amp;"', replace: '"&amp;D35&amp;"'","")&amp;", name: '"&amp;SUBSTITUTE(E35,"'","\'")&amp;"', nameEn: '"&amp;SUBSTITUTE(H35,"'","\'")&amp;"', ruby: '"&amp;F35&amp;"', baseType: '"&amp;VLOOKUP(J35,マスタ!$A$1:$B$99,2,FALSE)&amp;"'"&amp;IF(K35="○",", extra: true","")&amp;IF(L35&lt;&gt;"",", extraFrom: '"&amp;L35&amp;"'","")&amp;IF(M35&lt;&gt;"",", exchangabaleTo: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textEn: '"&amp;SUBSTITUTE(SUBSTITUTE(AA35,CHAR(10),"\n"),"'","\'")&amp;"'"&amp;IF(W35="○",", sealable: true","")&amp;IF(X35="○",", removable: true","")&amp;"}"</f>
        <v>, '14-honoka-o-n-5-ex1': {megami: 'honoka', name: '仄かなる輝き', nameEn: 'Faint Spark', ruby: 'ほのかなるかがやき', baseType: 'normal', extra: true, extraFrom: '14-honoka-o-n-5', types: ['attack'], range: '1-3', damage: '1/2', text: '', textEn: ''}</v>
      </c>
    </row>
    <row r="36" spans="1:29" ht="84.75">
      <c r="A36" s="2" t="s">
        <v>1668</v>
      </c>
      <c r="B36" s="2" t="s">
        <v>142</v>
      </c>
      <c r="E36" s="2" t="s">
        <v>1669</v>
      </c>
      <c r="F36" s="2" t="s">
        <v>1670</v>
      </c>
      <c r="G36" s="6" t="s">
        <v>1671</v>
      </c>
      <c r="H36" s="7" t="s">
        <v>1672</v>
      </c>
      <c r="J36" s="2" t="s">
        <v>175</v>
      </c>
      <c r="O36" s="9" t="s">
        <v>232</v>
      </c>
      <c r="P36" s="9"/>
      <c r="Q36" s="9"/>
      <c r="R36" s="11"/>
      <c r="T36" s="11"/>
      <c r="U36" s="2" t="s">
        <v>251</v>
      </c>
      <c r="Y36" s="12" t="s">
        <v>1673</v>
      </c>
      <c r="Z36" s="19" t="s">
        <v>1674</v>
      </c>
      <c r="AA36" s="54" t="s">
        <v>1743</v>
      </c>
      <c r="AB36" s="11"/>
      <c r="AC36" s="17" t="str">
        <f>", '"&amp;A36&amp;"': {megami: '"&amp;B36&amp;"'"&amp;IF(C36&lt;&gt;"",", anotherID: '"&amp;C36&amp;"', replace: '"&amp;D36&amp;"'","")&amp;", name: '"&amp;SUBSTITUTE(E36,"'","\'")&amp;"', nameEn: '"&amp;SUBSTITUTE(H36,"'","\'")&amp;"', ruby: '"&amp;F36&amp;"', baseType: '"&amp;VLOOKUP(J36,マスタ!$A$1:$B$99,2,FALSE)&amp;"'"&amp;IF(K36="○",", extra: true","")&amp;IF(L36&lt;&gt;"",", extraFrom: '"&amp;L36&amp;"'","")&amp;IF(M36&lt;&gt;"",", exchangabaleTo: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textEn: '"&amp;SUBSTITUTE(SUBSTITUTE(AA36,CHAR(10),"\n"),"'","\'")&amp;"'"&amp;IF(W36="○",", sealable: true","")&amp;IF(X36="○",", removable: true","")&amp;"}"</f>
        <v>, '14-honoka-o-n-6': {megami: 'honoka', name: '微光結界', nameEn: 'Shimmering Barrier',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'Ongoing: During your opponent\'s turn, cards in your hand and deck cannot be put into your discard or played piles.\n(Played cards will go to the played pile as usual.)\n\nOngoing: You cannot be flinched.\n\nDisenchant: Gain 1 Vigor.'}</v>
      </c>
    </row>
    <row r="37" spans="1:29" ht="13.5">
      <c r="A37" s="2" t="s">
        <v>1675</v>
      </c>
      <c r="B37" s="2" t="s">
        <v>142</v>
      </c>
      <c r="E37" s="2" t="s">
        <v>1676</v>
      </c>
      <c r="F37" s="2" t="s">
        <v>1677</v>
      </c>
      <c r="G37" s="6" t="s">
        <v>1678</v>
      </c>
      <c r="H37" s="7" t="s">
        <v>1679</v>
      </c>
      <c r="J37" s="2" t="s">
        <v>175</v>
      </c>
      <c r="O37" s="9" t="s">
        <v>232</v>
      </c>
      <c r="P37" s="9"/>
      <c r="Q37" s="9"/>
      <c r="R37" s="11"/>
      <c r="T37" s="11"/>
      <c r="U37" s="2" t="s">
        <v>193</v>
      </c>
      <c r="Y37" s="12" t="s">
        <v>1680</v>
      </c>
      <c r="Z37" s="19" t="s">
        <v>1681</v>
      </c>
      <c r="AA37" s="31" t="s">
        <v>1752</v>
      </c>
      <c r="AB37" s="11"/>
      <c r="AC37" s="17" t="str">
        <f>", '"&amp;A37&amp;"': {megami: '"&amp;B37&amp;"'"&amp;IF(C37&lt;&gt;"",", anotherID: '"&amp;C37&amp;"', replace: '"&amp;D37&amp;"'","")&amp;", name: '"&amp;SUBSTITUTE(E37,"'","\'")&amp;"', nameEn: '"&amp;SUBSTITUTE(H37,"'","\'")&amp;"', ruby: '"&amp;F37&amp;"', baseType: '"&amp;VLOOKUP(J37,マスタ!$A$1:$B$99,2,FALSE)&amp;"'"&amp;IF(K37="○",", extra: true","")&amp;IF(L37&lt;&gt;"",", extraFrom: '"&amp;L37&amp;"'","")&amp;IF(M37&lt;&gt;"",", exchangabaleTo: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textEn: '"&amp;SUBSTITUTE(SUBSTITUTE(AA37,CHAR(10),"\n"),"'","\'")&amp;"'"&amp;IF(W37="○",", sealable: true","")&amp;IF(X37="○",", removable: true","")&amp;"}"</f>
        <v>, '14-honoka-o-n-7': {megami: 'honoka', name: '追い風', nameEn: 'Tailwind', ruby: 'おいかぜ', baseType: 'normal', types: ['enhance'], capacity: '3', text: '【展開中】あなたの《攻撃》は距離拡大(遠1)を得る。', textEn: 'Ongoing: Increase the Range of your attacks by 1 in the distant direction.'}</v>
      </c>
    </row>
    <row r="38" spans="1:29" ht="13.5">
      <c r="A38" s="2" t="s">
        <v>1682</v>
      </c>
      <c r="B38" s="2" t="s">
        <v>142</v>
      </c>
      <c r="E38" s="2" t="s">
        <v>1683</v>
      </c>
      <c r="F38" s="2" t="s">
        <v>1684</v>
      </c>
      <c r="G38" s="6" t="s">
        <v>1685</v>
      </c>
      <c r="H38" s="7" t="s">
        <v>1686</v>
      </c>
      <c r="J38" s="2" t="s">
        <v>259</v>
      </c>
      <c r="M38" s="2" t="s">
        <v>1687</v>
      </c>
      <c r="O38" s="9" t="s">
        <v>223</v>
      </c>
      <c r="P38" s="9"/>
      <c r="Q38" s="9"/>
      <c r="R38" s="11"/>
      <c r="T38" s="11"/>
      <c r="V38" s="2" t="s">
        <v>278</v>
      </c>
      <c r="Y38" s="12" t="s">
        <v>1688</v>
      </c>
      <c r="Z38" s="19" t="s">
        <v>1689</v>
      </c>
      <c r="AA38" s="53" t="s">
        <v>1742</v>
      </c>
      <c r="AB38" s="11"/>
      <c r="AC38" s="17" t="str">
        <f>", '"&amp;A38&amp;"': {megami: '"&amp;B38&amp;"'"&amp;IF(C38&lt;&gt;"",", anotherID: '"&amp;C38&amp;"', replace: '"&amp;D38&amp;"'","")&amp;", name: '"&amp;SUBSTITUTE(E38,"'","\'")&amp;"', nameEn: '"&amp;SUBSTITUTE(H38,"'","\'")&amp;"', ruby: '"&amp;F38&amp;"', baseType: '"&amp;VLOOKUP(J38,マスタ!$A$1:$B$99,2,FALSE)&amp;"'"&amp;IF(K38="○",", extra: true","")&amp;IF(L38&lt;&gt;"",", extraFrom: '"&amp;L38&amp;"'","")&amp;IF(M38&lt;&gt;"",", exchangabaleTo: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textEn: '"&amp;SUBSTITUTE(SUBSTITUTE(AA38,CHAR(10),"\n"),"'","\'")&amp;"'"&amp;IF(W38="○",", sealable: true","")&amp;IF(X38="○",", removable: true","")&amp;"}"</f>
        <v>, '14-honoka-o-s-1': {megami: 'honoka', name: '胸に想いを', nameEn: 'Feelings in Your Heart', ruby: 'むねにおもいを', baseType: 'special', exchangabaleTo: '14-honoka-o-s-1-ex1', types: ['action'], cost: '5', text: '開花-この「胸に想いを」を追加札の「両手に華を」に交換し、未使用に戻す。', textEn: 'Bloom - Exchange this with your set aside "Flowers in Your Hands" and turn that card face-down.'}</v>
      </c>
    </row>
    <row r="39" spans="1:29" ht="48">
      <c r="A39" s="2" t="s">
        <v>1687</v>
      </c>
      <c r="B39" s="2" t="s">
        <v>142</v>
      </c>
      <c r="E39" s="2" t="s">
        <v>1690</v>
      </c>
      <c r="F39" s="2" t="s">
        <v>1691</v>
      </c>
      <c r="G39" s="6" t="s">
        <v>1692</v>
      </c>
      <c r="H39" s="7" t="s">
        <v>1693</v>
      </c>
      <c r="J39" s="2" t="s">
        <v>259</v>
      </c>
      <c r="K39" s="2" t="s">
        <v>73</v>
      </c>
      <c r="L39" s="2" t="s">
        <v>1682</v>
      </c>
      <c r="M39" s="2" t="s">
        <v>1694</v>
      </c>
      <c r="O39" s="9" t="s">
        <v>223</v>
      </c>
      <c r="P39" s="9" t="s">
        <v>212</v>
      </c>
      <c r="Q39" s="9"/>
      <c r="R39" s="11"/>
      <c r="T39" s="11"/>
      <c r="V39" s="2" t="s">
        <v>486</v>
      </c>
      <c r="Y39" s="12" t="s">
        <v>1695</v>
      </c>
      <c r="Z39" s="19" t="s">
        <v>1696</v>
      </c>
      <c r="AA39" s="7" t="s">
        <v>1697</v>
      </c>
      <c r="AB39" s="11"/>
      <c r="AC39" s="17" t="str">
        <f>", '"&amp;A39&amp;"': {megami: '"&amp;B39&amp;"'"&amp;IF(C39&lt;&gt;"",", anotherID: '"&amp;C39&amp;"', replace: '"&amp;D39&amp;"'","")&amp;", name: '"&amp;SUBSTITUTE(E39,"'","\'")&amp;"', nameEn: '"&amp;SUBSTITUTE(H39,"'","\'")&amp;"', ruby: '"&amp;F39&amp;"', baseType: '"&amp;VLOOKUP(J39,マスタ!$A$1:$B$99,2,FALSE)&amp;"'"&amp;IF(K39="○",", extra: true","")&amp;IF(L39&lt;&gt;"",", extraFrom: '"&amp;L39&amp;"'","")&amp;IF(M39&lt;&gt;"",", exchangabaleTo: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textEn: '"&amp;SUBSTITUTE(SUBSTITUTE(AA39,CHAR(10),"\n"),"'","\'")&amp;"'"&amp;IF(W39="○",", sealable: true","")&amp;IF(X39="○",", removable: true","")&amp;"}"</f>
        <v>, '14-honoka-o-s-1-ex1': {megami: 'honoka', name: '両手に華を', nameEn: 'Flowers in Your Hands',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29" ht="24">
      <c r="A40" s="2" t="s">
        <v>1694</v>
      </c>
      <c r="B40" s="2" t="s">
        <v>142</v>
      </c>
      <c r="E40" s="2" t="s">
        <v>1698</v>
      </c>
      <c r="F40" s="2" t="s">
        <v>1699</v>
      </c>
      <c r="G40" s="6" t="s">
        <v>1700</v>
      </c>
      <c r="H40" s="7" t="s">
        <v>1701</v>
      </c>
      <c r="J40" s="2" t="s">
        <v>259</v>
      </c>
      <c r="K40" s="2" t="s">
        <v>73</v>
      </c>
      <c r="L40" s="2" t="s">
        <v>1687</v>
      </c>
      <c r="O40" s="9" t="s">
        <v>223</v>
      </c>
      <c r="P40" s="9"/>
      <c r="Q40" s="9"/>
      <c r="R40" s="11"/>
      <c r="T40" s="11"/>
      <c r="V40" s="2" t="s">
        <v>278</v>
      </c>
      <c r="Y40" s="12" t="s">
        <v>1702</v>
      </c>
      <c r="Z40" s="19" t="s">
        <v>1703</v>
      </c>
      <c r="AA40" s="27" t="s">
        <v>1704</v>
      </c>
      <c r="AB40" s="11"/>
      <c r="AC40" s="17" t="str">
        <f>", '"&amp;A40&amp;"': {megami: '"&amp;B40&amp;"'"&amp;IF(C40&lt;&gt;"",", anotherID: '"&amp;C40&amp;"', replace: '"&amp;D40&amp;"'","")&amp;", name: '"&amp;SUBSTITUTE(E40,"'","\'")&amp;"', nameEn: '"&amp;SUBSTITUTE(H40,"'","\'")&amp;"', ruby: '"&amp;F40&amp;"', baseType: '"&amp;VLOOKUP(J40,マスタ!$A$1:$B$99,2,FALSE)&amp;"'"&amp;IF(K40="○",", extra: true","")&amp;IF(L40&lt;&gt;"",", extraFrom: '"&amp;L40&amp;"'","")&amp;IF(M40&lt;&gt;"",", exchangabaleTo: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textEn: '"&amp;SUBSTITUTE(SUBSTITUTE(AA40,CHAR(10),"\n"),"'","\'")&amp;"'"&amp;IF(W40="○",", sealable: true","")&amp;IF(X40="○",", removable: true","")&amp;"}"</f>
        <v>, '14-honoka-o-s-1-ex2': {megami: 'honoka', name: 'そして新たな幕開けを', nameEn: 'And So Begins the Rising of a New Curtain',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'Devoted: At the end of your turn, you attack with "Range: 0-10, Damage: X/X, No Reactions, Forced: X is the number of zones with exactly 5 Sakura tokens."'}</v>
      </c>
    </row>
    <row r="41" spans="1:29" ht="36">
      <c r="A41" s="2" t="s">
        <v>1705</v>
      </c>
      <c r="B41" s="2" t="s">
        <v>142</v>
      </c>
      <c r="E41" s="2" t="s">
        <v>1706</v>
      </c>
      <c r="F41" s="2" t="s">
        <v>1707</v>
      </c>
      <c r="G41" s="6" t="s">
        <v>1708</v>
      </c>
      <c r="H41" s="7" t="s">
        <v>1709</v>
      </c>
      <c r="J41" s="2" t="s">
        <v>259</v>
      </c>
      <c r="O41" s="9" t="s">
        <v>176</v>
      </c>
      <c r="P41" s="9"/>
      <c r="Q41" s="9" t="s">
        <v>1053</v>
      </c>
      <c r="R41" s="11"/>
      <c r="S41" s="2" t="s">
        <v>440</v>
      </c>
      <c r="T41" s="11"/>
      <c r="V41" s="2" t="s">
        <v>251</v>
      </c>
      <c r="Y41" s="12" t="s">
        <v>1710</v>
      </c>
      <c r="Z41" s="19" t="s">
        <v>1711</v>
      </c>
      <c r="AA41" s="27" t="s">
        <v>1712</v>
      </c>
      <c r="AB41" s="11"/>
      <c r="AC41" s="17" t="str">
        <f>", '"&amp;A41&amp;"': {megami: '"&amp;B41&amp;"'"&amp;IF(C41&lt;&gt;"",", anotherID: '"&amp;C41&amp;"', replace: '"&amp;D41&amp;"'","")&amp;", name: '"&amp;SUBSTITUTE(E41,"'","\'")&amp;"', nameEn: '"&amp;SUBSTITUTE(H41,"'","\'")&amp;"', ruby: '"&amp;F41&amp;"', baseType: '"&amp;VLOOKUP(J41,マスタ!$A$1:$B$99,2,FALSE)&amp;"'"&amp;IF(K41="○",", extra: true","")&amp;IF(L41&lt;&gt;"",", extraFrom: '"&amp;L41&amp;"'","")&amp;IF(M41&lt;&gt;"",", exchangabaleTo: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textEn: '"&amp;SUBSTITUTE(SUBSTITUTE(AA41,CHAR(10),"\n"),"'","\'")&amp;"'"&amp;IF(W41="○",", sealable: true","")&amp;IF(X41="○",", removable: true","")&amp;"}"</f>
        <v>, '14-honoka-o-s-2': {megami: 'honoka', name: 'この旗の名の下に', nameEn: 'In the Name of This Flag',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'Forced: As you play this card, you may choose one of your Enhancements in play. Damage dealt by this attack moves Sakura tokens to that card instead of to Shadow or to Flare.'}</v>
      </c>
    </row>
    <row r="42" spans="1:29" ht="24">
      <c r="A42" s="2" t="s">
        <v>1713</v>
      </c>
      <c r="B42" s="2" t="s">
        <v>142</v>
      </c>
      <c r="E42" s="2" t="s">
        <v>1714</v>
      </c>
      <c r="F42" s="2" t="s">
        <v>1715</v>
      </c>
      <c r="G42" s="6" t="s">
        <v>1716</v>
      </c>
      <c r="H42" s="7" t="s">
        <v>1717</v>
      </c>
      <c r="J42" s="2" t="s">
        <v>259</v>
      </c>
      <c r="O42" s="9" t="s">
        <v>223</v>
      </c>
      <c r="P42" s="9"/>
      <c r="Q42" s="9"/>
      <c r="R42" s="11"/>
      <c r="T42" s="11"/>
      <c r="V42" s="2" t="s">
        <v>183</v>
      </c>
      <c r="Y42" s="12" t="s">
        <v>1718</v>
      </c>
      <c r="Z42" s="19" t="s">
        <v>1719</v>
      </c>
      <c r="AA42" s="5" t="s">
        <v>1751</v>
      </c>
      <c r="AB42" s="11"/>
      <c r="AC42" s="17" t="str">
        <f>", '"&amp;A42&amp;"': {megami: '"&amp;B42&amp;"'"&amp;IF(C42&lt;&gt;"",", anotherID: '"&amp;C42&amp;"', replace: '"&amp;D42&amp;"'","")&amp;", name: '"&amp;SUBSTITUTE(E42,"'","\'")&amp;"', nameEn: '"&amp;SUBSTITUTE(H42,"'","\'")&amp;"', ruby: '"&amp;F42&amp;"', baseType: '"&amp;VLOOKUP(J42,マスタ!$A$1:$B$99,2,FALSE)&amp;"'"&amp;IF(K42="○",", extra: true","")&amp;IF(L42&lt;&gt;"",", extraFrom: '"&amp;L42&amp;"'","")&amp;IF(M42&lt;&gt;"",", exchangabaleTo: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textEn: '"&amp;SUBSTITUTE(SUBSTITUTE(AA42,CHAR(10),"\n"),"'","\'")&amp;"'"&amp;IF(W42="○",", sealable: true","")&amp;IF(X42="○",", removable: true","")&amp;"}"</f>
        <v>, '14-honoka-o-s-3': {megami: 'honoka', name: '四季はまた廻り来る', nameEn: 'The Seasons Turn Again', ruby: 'しきはまためぐりくる', baseType: 'special', types: ['action'], cost: '2', text: 'あなたの山札を全て伏せ札にする。伏せ札、捨て札からカードを4枚まで選び、それらを好きな順番で山札の上に置く。', textEn: 'Put your deck into your discard pile, then choose up to 4 cards from among your discard and played piles. Put the chosen cards on top of your deck in any order.'}</v>
      </c>
    </row>
    <row r="43" spans="1:29" ht="24">
      <c r="A43" s="2" t="s">
        <v>1720</v>
      </c>
      <c r="B43" s="2" t="s">
        <v>142</v>
      </c>
      <c r="E43" s="2" t="s">
        <v>1721</v>
      </c>
      <c r="F43" s="2" t="s">
        <v>1722</v>
      </c>
      <c r="G43" s="6" t="s">
        <v>1723</v>
      </c>
      <c r="H43" s="7" t="s">
        <v>1724</v>
      </c>
      <c r="J43" s="2" t="s">
        <v>259</v>
      </c>
      <c r="O43" s="9" t="s">
        <v>232</v>
      </c>
      <c r="P43" s="9"/>
      <c r="Q43" s="9"/>
      <c r="R43" s="11"/>
      <c r="T43" s="11"/>
      <c r="U43" s="2" t="s">
        <v>278</v>
      </c>
      <c r="V43" s="2" t="s">
        <v>183</v>
      </c>
      <c r="Y43" s="12" t="s">
        <v>1725</v>
      </c>
      <c r="Z43" s="19" t="s">
        <v>1726</v>
      </c>
      <c r="AA43" s="7" t="s">
        <v>1727</v>
      </c>
      <c r="AB43" s="11"/>
      <c r="AC43" s="17" t="str">
        <f>", '"&amp;A43&amp;"': {megami: '"&amp;B43&amp;"'"&amp;IF(C43&lt;&gt;"",", anotherID: '"&amp;C43&amp;"', replace: '"&amp;D43&amp;"'","")&amp;", name: '"&amp;SUBSTITUTE(E43,"'","\'")&amp;"', nameEn: '"&amp;SUBSTITUTE(H43,"'","\'")&amp;"', ruby: '"&amp;F43&amp;"', baseType: '"&amp;VLOOKUP(J43,マスタ!$A$1:$B$99,2,FALSE)&amp;"'"&amp;IF(K43="○",", extra: true","")&amp;IF(L43&lt;&gt;"",", extraFrom: '"&amp;L43&amp;"'","")&amp;IF(M43&lt;&gt;"",", exchangabaleTo: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textEn: '"&amp;SUBSTITUTE(SUBSTITUTE(AA43,CHAR(10),"\n"),"'","\'")&amp;"'"&amp;IF(W43="○",", sealable: true","")&amp;IF(X43="○",", removable: true","")&amp;"}"</f>
        <v>, '14-honoka-o-s-4': {megami: 'honoka', name: '満天の花道で', nameEn: 'Heavenly Flowerway',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'Ongoing: If a Sakura token would be moved from this card to Shadow, instead move it to your Aura. If there are already 5 or more Sakura tokens on your Aura, instead move it to your Flare.'}</v>
      </c>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1728</v>
      </c>
      <c r="D1" t="s">
        <v>176</v>
      </c>
      <c r="E1" t="s">
        <v>1729</v>
      </c>
    </row>
    <row r="2" spans="1:5">
      <c r="A2" t="s">
        <v>259</v>
      </c>
      <c r="B2" t="s">
        <v>1730</v>
      </c>
      <c r="D2" t="s">
        <v>223</v>
      </c>
      <c r="E2" t="s">
        <v>1731</v>
      </c>
    </row>
    <row r="3" spans="1:5">
      <c r="A3" t="s">
        <v>155</v>
      </c>
      <c r="B3" t="s">
        <v>1732</v>
      </c>
      <c r="D3" t="s">
        <v>1173</v>
      </c>
      <c r="E3" t="s">
        <v>1733</v>
      </c>
    </row>
    <row r="4" spans="1:5">
      <c r="A4" s="1" t="s">
        <v>1734</v>
      </c>
      <c r="B4" s="1" t="s">
        <v>1734</v>
      </c>
      <c r="D4" t="s">
        <v>241</v>
      </c>
      <c r="E4" t="s">
        <v>1735</v>
      </c>
    </row>
    <row r="5" spans="1:5">
      <c r="D5" t="s">
        <v>212</v>
      </c>
      <c r="E5" t="s">
        <v>1736</v>
      </c>
    </row>
    <row r="6" spans="1:5">
      <c r="D6" t="s">
        <v>232</v>
      </c>
      <c r="E6" t="s">
        <v>1737</v>
      </c>
    </row>
    <row r="7" spans="1:5">
      <c r="D7" s="1" t="s">
        <v>1734</v>
      </c>
      <c r="E7" s="1" t="s">
        <v>1734</v>
      </c>
    </row>
  </sheetData>
  <phoneticPr fontId="38"/>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2018-12-16T00:00:49Z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