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UC">'RFS ou RFC'!$A$12:$C$15</definedName>
    <definedName name="Atores">Atores!$B$13:$C$17</definedName>
    <definedName name="PTA">Atores!$D$10</definedName>
    <definedName localSheetId="2" name="_Toc112831755">'RFS ou RFC'!$B$13</definedName>
    <definedName name="FCAMB">Fatores!$G$36</definedName>
    <definedName name="FCTEC">Fatores!$E$22</definedName>
    <definedName name="PTUC">'RFS ou RFC'!$D$10</definedName>
    <definedName name="CUC">'RFS ou RFC'!$D$13:$D$15</definedName>
    <definedName name="I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ID#AAAAxeqsJtc
Ator Simples    (2023-05-18 00:01:21)
Representa um outro sistema com Interface definida de Programas.</t>
      </text>
    </comment>
    <comment authorId="0" ref="B8">
      <text>
        <t xml:space="preserve">======
ID#AAAAxeqsJtk
Ator Médio    (2023-05-18 00:01:21)
Representa um outro sistema que  interage através de protocolos ou quando há interação humana através de terminal.</t>
      </text>
    </comment>
    <comment authorId="0" ref="B9">
      <text>
        <t xml:space="preserve">======
ID#AAAAxeqsJts
Ator Complexo    (2023-05-18 00:01:21)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ID#AAAAxeqsJtw
UC Simples    (2023-05-18 00:01:21)
Tem até 3 Entidades</t>
      </text>
    </comment>
    <comment authorId="0" ref="B8">
      <text>
        <t xml:space="preserve">======
ID#AAAAxeqsJto
UC Médio    (2023-05-18 00:01:21)
Tem de 3 a 5 Entidades.</t>
      </text>
    </comment>
    <comment authorId="0" ref="B9">
      <text>
        <t xml:space="preserve">======
ID#AAAAxeqsJt0
UC Complexo    (2023-05-18 00:01:21)
Acima de 5 entidades.</t>
      </text>
    </comment>
    <comment authorId="0" ref="D12">
      <text>
        <t xml:space="preserve">======
ID#AAAAxeqsJtg
Fórmula para Identificar de forma automática a complexidade do UC    (2023-05-18 00:01:21)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<sst xmlns="http://schemas.openxmlformats.org/spreadsheetml/2006/main" count="281" uniqueCount="201">
  <si>
    <t>Estimativa de Esforço de Projeto baseado em                                                                Pontos de Caso de Uso (vs 1.1)</t>
  </si>
  <si>
    <t>Projeto:</t>
  </si>
  <si>
    <t>Hotel-CodeWare</t>
  </si>
  <si>
    <t>Responsável:</t>
  </si>
  <si>
    <t>Mateus Silva Giovannini Camacho - 2022004959/ Gabriel Fernando dos Santos Cocovilo - 2022000628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</si>
  <si>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</si>
  <si>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</si>
  <si>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</si>
  <si>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</si>
  <si>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</si>
  <si>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</si>
  <si>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</si>
  <si>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</si>
  <si>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</si>
  <si>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</si>
  <si>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</si>
  <si>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</si>
  <si>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</si>
  <si>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</si>
  <si>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</si>
  <si>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</si>
  <si>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</si>
  <si>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</si>
  <si>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</si>
  <si>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</si>
  <si>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</si>
  <si>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</si>
  <si>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</si>
  <si>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</si>
  <si>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</si>
  <si>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</si>
  <si>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</si>
  <si>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</si>
  <si>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</si>
  <si>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</si>
  <si>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</si>
  <si>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</si>
  <si>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</si>
  <si>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</si>
  <si>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</si>
  <si>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</si>
  <si>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</si>
  <si>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Gerente</t>
  </si>
  <si>
    <t>Usuário pareceiro</t>
  </si>
  <si>
    <t>Funcionário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</si>
  <si>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</si>
  <si>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</si>
  <si>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</si>
  <si>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</si>
  <si>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</si>
  <si>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</si>
  <si>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</si>
  <si>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</si>
  <si>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Entidades(opcional)</t>
  </si>
  <si>
    <t>[RFC01]</t>
  </si>
  <si>
    <t xml:space="preserve">Manter reserva
</t>
  </si>
  <si>
    <t>Usuário, Usuário Parceiro(Dono do hotel)</t>
  </si>
  <si>
    <t>[RFC02]</t>
  </si>
  <si>
    <t xml:space="preserve">Manter Usuário
</t>
  </si>
  <si>
    <t>Usuário, Funcionário</t>
  </si>
  <si>
    <t xml:space="preserve">[RFC03] </t>
  </si>
  <si>
    <t>Manter Quarto</t>
  </si>
  <si>
    <t>Usuário Pareceiro</t>
  </si>
  <si>
    <t xml:space="preserve">[RFC04] </t>
  </si>
  <si>
    <t>[Manter Aviso</t>
  </si>
  <si>
    <t>[RFC05]</t>
  </si>
  <si>
    <t>Manter Agenda</t>
  </si>
  <si>
    <t>Usuário Parceiro</t>
  </si>
  <si>
    <t>[RFC06]</t>
  </si>
  <si>
    <t xml:space="preserve">Manter Funcionário
</t>
  </si>
  <si>
    <t>[RFC07]</t>
  </si>
  <si>
    <t xml:space="preserve">Manter Hotel
</t>
  </si>
  <si>
    <t>Usuário parceiro</t>
  </si>
  <si>
    <t>[RFS01]</t>
  </si>
  <si>
    <t>Adicionar reserva</t>
  </si>
  <si>
    <t>[RFS02]</t>
  </si>
  <si>
    <t>Excluir reserva</t>
  </si>
  <si>
    <t>Usuário, Usuário Parceiro( Dono do hotel)</t>
  </si>
  <si>
    <t>[RFS03]</t>
  </si>
  <si>
    <t>Alterar reserva</t>
  </si>
  <si>
    <t>Usuário, Usuário Parceiro</t>
  </si>
  <si>
    <t>[RFS04]</t>
  </si>
  <si>
    <t>Procurar reserva</t>
  </si>
  <si>
    <t>[RFS05]</t>
  </si>
  <si>
    <t xml:space="preserve">Adicionar Usuário
</t>
  </si>
  <si>
    <t>[RFS06]</t>
  </si>
  <si>
    <t>Excluir usuário</t>
  </si>
  <si>
    <t>[RFS07]</t>
  </si>
  <si>
    <t>Alterar usuário</t>
  </si>
  <si>
    <t>[RFS08]</t>
  </si>
  <si>
    <t>Procurar usuário</t>
  </si>
  <si>
    <t>[RFS09]</t>
  </si>
  <si>
    <t>Adicionar Quarto</t>
  </si>
  <si>
    <t>[RFS10]</t>
  </si>
  <si>
    <t>Excluir quarto</t>
  </si>
  <si>
    <t>[RFS11]</t>
  </si>
  <si>
    <t>Alterar quarto</t>
  </si>
  <si>
    <t>[RFS12]</t>
  </si>
  <si>
    <t>Procurar quarto</t>
  </si>
  <si>
    <t>[RFS13]</t>
  </si>
  <si>
    <t xml:space="preserve">Adicionar Aviso
</t>
  </si>
  <si>
    <t>funcionário</t>
  </si>
  <si>
    <t>[RFS14]</t>
  </si>
  <si>
    <t>Excluir aviso</t>
  </si>
  <si>
    <t>[RFS15]</t>
  </si>
  <si>
    <t>Alterar aviso</t>
  </si>
  <si>
    <t>[RFS16]</t>
  </si>
  <si>
    <t>Adicionar Agenda</t>
  </si>
  <si>
    <t>[RFS17]</t>
  </si>
  <si>
    <t>Excluir agenda</t>
  </si>
  <si>
    <t>[RFS18]</t>
  </si>
  <si>
    <t>Alterar agenda</t>
  </si>
  <si>
    <t>[RFS19]</t>
  </si>
  <si>
    <t>Procurar agenda</t>
  </si>
  <si>
    <t>[RFS20]</t>
  </si>
  <si>
    <t xml:space="preserve">Adicionar Dados pessoais
</t>
  </si>
  <si>
    <t>[RFS21]</t>
  </si>
  <si>
    <t xml:space="preserve">Excluir Dados pessoais
</t>
  </si>
  <si>
    <t>[RFS22]</t>
  </si>
  <si>
    <t xml:space="preserve">Alterar Dados pessoais
</t>
  </si>
  <si>
    <t>[RFS23]</t>
  </si>
  <si>
    <t xml:space="preserve">Procurar Dados pessoais
</t>
  </si>
  <si>
    <t>[RFS24]</t>
  </si>
  <si>
    <t>Adicionar Hotel</t>
  </si>
  <si>
    <t>[RFS25]</t>
  </si>
  <si>
    <t>Excluir Hotel</t>
  </si>
  <si>
    <t>[RFS26]</t>
  </si>
  <si>
    <t>[RFS27]</t>
  </si>
  <si>
    <t>Procurar hotel</t>
  </si>
  <si>
    <t>[RF01]</t>
  </si>
  <si>
    <t>Relatório de reservas por mês</t>
  </si>
  <si>
    <t>[RF02]</t>
  </si>
  <si>
    <t>Relatório De lucro mensal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</si>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</sst>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Alignment="1" applyBorder="1" applyFont="1">
      <alignment readingOrder="0"/>
    </xf>
    <xf borderId="46" fillId="2" fontId="1" numFmtId="166" xfId="0" applyBorder="1" applyFont="1" applyNumberFormat="1"/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46" fillId="2" fontId="1" numFmtId="166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2" fontId="1" numFmtId="0" xfId="0" applyFont="1"/>
    <xf borderId="63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3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46" fillId="4" fontId="5" numFmtId="0" xfId="0" applyAlignment="1" applyBorder="1" applyFont="1">
      <alignment horizontal="center"/>
    </xf>
    <xf borderId="67" fillId="4" fontId="5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40" fillId="2" fontId="13" numFmtId="0" xfId="0" applyAlignment="1" applyBorder="1" applyFont="1">
      <alignment horizontal="center"/>
    </xf>
    <xf borderId="1" fillId="2" fontId="14" numFmtId="0" xfId="0" applyBorder="1" applyFont="1"/>
    <xf borderId="68" fillId="5" fontId="15" numFmtId="0" xfId="0" applyBorder="1" applyFill="1" applyFont="1"/>
    <xf borderId="69" fillId="5" fontId="15" numFmtId="0" xfId="0" applyBorder="1" applyFont="1"/>
    <xf borderId="70" fillId="5" fontId="15" numFmtId="0" xfId="0" applyBorder="1" applyFont="1"/>
    <xf borderId="71" fillId="5" fontId="15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3" fillId="6" fontId="15" numFmtId="0" xfId="0" applyAlignment="1" applyBorder="1" applyFill="1" applyFont="1">
      <alignment horizontal="center"/>
    </xf>
    <xf borderId="54" fillId="5" fontId="15" numFmtId="165" xfId="0" applyAlignment="1" applyBorder="1" applyFont="1" applyNumberFormat="1">
      <alignment horizontal="center"/>
    </xf>
    <xf borderId="74" fillId="5" fontId="15" numFmtId="0" xfId="0" applyBorder="1" applyFont="1"/>
    <xf borderId="74" fillId="5" fontId="16" numFmtId="0" xfId="0" applyBorder="1" applyFont="1"/>
    <xf borderId="54" fillId="5" fontId="15" numFmtId="0" xfId="0" applyAlignment="1" applyBorder="1" applyFont="1">
      <alignment horizontal="center"/>
    </xf>
    <xf borderId="54" fillId="5" fontId="15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/>
      <c r="E8" s="16"/>
      <c r="F8" s="13" t="s">
        <v>6</v>
      </c>
      <c r="G8" s="10"/>
      <c r="H8" s="16" t="s">
        <v>7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8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9</v>
      </c>
      <c r="C12" s="21"/>
      <c r="D12" s="21"/>
      <c r="E12" s="22"/>
      <c r="G12" s="23" t="s">
        <v>10</v>
      </c>
      <c r="H12" s="21"/>
      <c r="I12" s="24"/>
      <c r="J12" s="25" t="s">
        <v>11</v>
      </c>
      <c r="K12" s="25" t="s">
        <v>12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13</v>
      </c>
      <c r="C13" s="28"/>
      <c r="D13" s="29"/>
      <c r="E13" s="30">
        <f>(Atores!D10+'RFS ou RFC'!D10)*Fatores!E22*Fatores!G36</f>
        <v>104.004</v>
      </c>
      <c r="G13" s="27" t="s">
        <v>14</v>
      </c>
      <c r="H13" s="28"/>
      <c r="I13" s="29"/>
      <c r="J13" s="31">
        <f t="shared" ref="J13:J20" si="1">$E$13*$E$14*K13</f>
        <v>14.56056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15</v>
      </c>
      <c r="C14" s="35"/>
      <c r="D14" s="36"/>
      <c r="E14" s="37">
        <v>3.0</v>
      </c>
      <c r="G14" s="38" t="s">
        <v>16</v>
      </c>
      <c r="H14" s="39"/>
      <c r="I14" s="40"/>
      <c r="J14" s="41">
        <f t="shared" si="1"/>
        <v>51.30864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17</v>
      </c>
      <c r="H15" s="39"/>
      <c r="I15" s="40"/>
      <c r="J15" s="41">
        <f t="shared" si="1"/>
        <v>12.82716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18</v>
      </c>
      <c r="H16" s="39"/>
      <c r="I16" s="40"/>
      <c r="J16" s="41">
        <f t="shared" si="1"/>
        <v>20.8008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19</v>
      </c>
      <c r="H17" s="49"/>
      <c r="I17" s="50"/>
      <c r="J17" s="41">
        <f t="shared" si="1"/>
        <v>173.34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20</v>
      </c>
      <c r="H18" s="49"/>
      <c r="I18" s="50"/>
      <c r="J18" s="41">
        <f t="shared" si="1"/>
        <v>6.9336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21</v>
      </c>
      <c r="H19" s="49"/>
      <c r="I19" s="50"/>
      <c r="J19" s="41">
        <f t="shared" si="1"/>
        <v>21.14748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22</v>
      </c>
      <c r="C20" s="51"/>
      <c r="D20" s="51"/>
      <c r="E20" s="51"/>
      <c r="F20" s="51"/>
      <c r="G20" s="48" t="s">
        <v>23</v>
      </c>
      <c r="H20" s="49"/>
      <c r="I20" s="50"/>
      <c r="J20" s="41">
        <f t="shared" si="1"/>
        <v>11.09376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24</v>
      </c>
      <c r="H21" s="35"/>
      <c r="I21" s="36"/>
      <c r="J21" s="53">
        <f t="shared" ref="J21:K21" si="2">SUM(J13:J20)</f>
        <v>312.012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27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28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29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3"/>
      <c r="B2" s="56" t="s">
        <v>31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3"/>
      <c r="B6" s="60" t="s">
        <v>32</v>
      </c>
      <c r="C6" s="61" t="s">
        <v>33</v>
      </c>
      <c r="D6" s="62" t="s">
        <v>34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3"/>
      <c r="B7" s="63" t="s">
        <v>35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3"/>
      <c r="B8" s="66" t="s">
        <v>36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3"/>
      <c r="B9" s="69" t="s">
        <v>37</v>
      </c>
      <c r="C9" s="70">
        <v>3.0</v>
      </c>
      <c r="D9" s="71">
        <f>COUNTIF(Atores,B9)</f>
        <v>4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3"/>
      <c r="B10" s="33"/>
      <c r="C10" s="72" t="s">
        <v>38</v>
      </c>
      <c r="D10" s="73">
        <f>(C7*D7)+(C8*D8)+(C9*D9)</f>
        <v>12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4" t="s">
        <v>39</v>
      </c>
      <c r="C13" s="74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5" t="s">
        <v>41</v>
      </c>
      <c r="C14" s="67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8" t="s">
        <v>43</v>
      </c>
      <c r="C16" s="7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6" t="s">
        <v>44</v>
      </c>
      <c r="C17" s="77" t="s">
        <v>37</v>
      </c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80" t="s">
        <v>45</v>
      </c>
      <c r="C18" s="81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6" t="s">
        <v>46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1" t="s">
        <v>33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0">
        <f>COUNTIF(D13:D48,B7)</f>
        <v>36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6" t="s">
        <v>36</v>
      </c>
      <c r="C8" s="67">
        <v>4.0</v>
      </c>
      <c r="D8" s="65">
        <f>COUNTIF(D13:D48,B8)</f>
        <v>0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9" t="s">
        <v>37</v>
      </c>
      <c r="C9" s="88">
        <v>5.0</v>
      </c>
      <c r="D9" s="65">
        <f>COUNTIF(D13:D48,B9)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3" t="s">
        <v>49</v>
      </c>
      <c r="D10" s="89">
        <f>(C7*D7)+(C8*D8)+(C9*D9)</f>
        <v>108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40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97">
        <v>2.0</v>
      </c>
      <c r="D13" s="97" t="s">
        <v>35</v>
      </c>
      <c r="E13" s="98" t="s">
        <v>56</v>
      </c>
      <c r="F13" s="1"/>
      <c r="G13" s="1"/>
      <c r="I13" s="1"/>
      <c r="J13" s="1"/>
      <c r="K13" s="1"/>
      <c r="L13" s="1"/>
      <c r="M13" s="1"/>
      <c r="N13" s="1"/>
      <c r="O13" s="33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57</v>
      </c>
      <c r="B14" s="96" t="s">
        <v>58</v>
      </c>
      <c r="C14" s="97">
        <v>2.0</v>
      </c>
      <c r="D14" s="97" t="s">
        <v>35</v>
      </c>
      <c r="E14" s="98" t="s">
        <v>59</v>
      </c>
      <c r="F14" s="1"/>
      <c r="G14" s="1"/>
      <c r="I14" s="1"/>
      <c r="J14" s="1"/>
      <c r="K14" s="1"/>
      <c r="L14" s="1"/>
      <c r="M14" s="1"/>
      <c r="N14" s="1"/>
      <c r="O14" s="33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9" t="s">
        <v>60</v>
      </c>
      <c r="B15" s="96" t="s">
        <v>61</v>
      </c>
      <c r="C15" s="97">
        <v>1.0</v>
      </c>
      <c r="D15" s="97" t="s">
        <v>35</v>
      </c>
      <c r="E15" s="98" t="s">
        <v>62</v>
      </c>
      <c r="F15" s="1"/>
      <c r="G15" s="1"/>
      <c r="I15" s="1"/>
      <c r="J15" s="1"/>
      <c r="K15" s="1"/>
      <c r="L15" s="1"/>
      <c r="M15" s="1"/>
      <c r="N15" s="1"/>
      <c r="O15" s="33">
        <v>4.0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9" t="s">
        <v>63</v>
      </c>
      <c r="B16" s="96" t="s">
        <v>64</v>
      </c>
      <c r="C16" s="97">
        <v>1.0</v>
      </c>
      <c r="D16" s="97" t="s">
        <v>35</v>
      </c>
      <c r="E16" s="98" t="s">
        <v>44</v>
      </c>
      <c r="F16" s="1"/>
      <c r="G16" s="1"/>
      <c r="I16" s="1"/>
      <c r="J16" s="1"/>
      <c r="K16" s="1"/>
      <c r="L16" s="1"/>
      <c r="M16" s="1"/>
      <c r="N16" s="1"/>
      <c r="O16" s="33">
        <v>5.0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9" t="s">
        <v>65</v>
      </c>
      <c r="B17" s="96" t="s">
        <v>66</v>
      </c>
      <c r="C17" s="97">
        <v>1.0</v>
      </c>
      <c r="D17" s="97" t="s">
        <v>35</v>
      </c>
      <c r="E17" s="98" t="s">
        <v>67</v>
      </c>
      <c r="F17" s="1"/>
      <c r="G17" s="1"/>
      <c r="H17" s="33"/>
      <c r="I17" s="1"/>
      <c r="J17" s="1"/>
      <c r="K17" s="1"/>
      <c r="L17" s="1"/>
      <c r="M17" s="1"/>
      <c r="N17" s="1"/>
      <c r="O17" s="33">
        <v>6.0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9" t="s">
        <v>68</v>
      </c>
      <c r="B18" s="96" t="s">
        <v>69</v>
      </c>
      <c r="C18" s="97">
        <v>1.0</v>
      </c>
      <c r="D18" s="97" t="s">
        <v>35</v>
      </c>
      <c r="E18" s="98" t="s">
        <v>41</v>
      </c>
      <c r="F18" s="1"/>
      <c r="G18" s="1"/>
      <c r="H18" s="33"/>
      <c r="I18" s="1"/>
      <c r="J18" s="1"/>
      <c r="K18" s="1"/>
      <c r="L18" s="1"/>
      <c r="M18" s="1"/>
      <c r="N18" s="1"/>
      <c r="O18" s="33">
        <v>7.0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9" t="s">
        <v>70</v>
      </c>
      <c r="B19" s="96" t="s">
        <v>71</v>
      </c>
      <c r="C19" s="97">
        <v>1.0</v>
      </c>
      <c r="D19" s="97" t="s">
        <v>35</v>
      </c>
      <c r="E19" s="98" t="s">
        <v>72</v>
      </c>
      <c r="F19" s="1"/>
      <c r="G19" s="1"/>
      <c r="H19" s="33"/>
      <c r="I19" s="1"/>
      <c r="J19" s="1"/>
      <c r="K19" s="1"/>
      <c r="L19" s="1"/>
      <c r="M19" s="1"/>
      <c r="N19" s="1"/>
      <c r="O19" s="33">
        <v>8.0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9" t="s">
        <v>73</v>
      </c>
      <c r="B20" s="96" t="s">
        <v>74</v>
      </c>
      <c r="C20" s="97">
        <v>1.0</v>
      </c>
      <c r="D20" s="97" t="s">
        <v>35</v>
      </c>
      <c r="E20" s="98" t="s">
        <v>41</v>
      </c>
      <c r="F20" s="1"/>
      <c r="G20" s="1"/>
      <c r="H20" s="33"/>
      <c r="I20" s="1"/>
      <c r="J20" s="1"/>
      <c r="K20" s="1"/>
      <c r="L20" s="1"/>
      <c r="M20" s="1"/>
      <c r="N20" s="1"/>
      <c r="O20" s="33">
        <v>9.0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9" t="s">
        <v>75</v>
      </c>
      <c r="B21" s="96" t="s">
        <v>76</v>
      </c>
      <c r="C21" s="97">
        <v>2.0</v>
      </c>
      <c r="D21" s="97" t="s">
        <v>35</v>
      </c>
      <c r="E21" s="98" t="s">
        <v>77</v>
      </c>
      <c r="F21" s="1"/>
      <c r="G21" s="1"/>
      <c r="H21" s="33"/>
      <c r="I21" s="1"/>
      <c r="J21" s="1"/>
      <c r="K21" s="1"/>
      <c r="L21" s="1"/>
      <c r="M21" s="1"/>
      <c r="N21" s="1"/>
      <c r="O21" s="33">
        <v>10.0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9" t="s">
        <v>78</v>
      </c>
      <c r="B22" s="96" t="s">
        <v>79</v>
      </c>
      <c r="C22" s="97">
        <v>2.0</v>
      </c>
      <c r="D22" s="97" t="s">
        <v>35</v>
      </c>
      <c r="E22" s="98" t="s">
        <v>80</v>
      </c>
      <c r="F22" s="1"/>
      <c r="G22" s="1"/>
      <c r="H22" s="1"/>
      <c r="I22" s="1"/>
      <c r="J22" s="1"/>
      <c r="K22" s="1"/>
      <c r="L22" s="1"/>
      <c r="M22" s="1"/>
      <c r="N22" s="1"/>
      <c r="O22" s="33">
        <v>11.0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9" t="s">
        <v>81</v>
      </c>
      <c r="B23" s="96" t="s">
        <v>82</v>
      </c>
      <c r="C23" s="97">
        <v>1.0</v>
      </c>
      <c r="D23" s="97" t="s">
        <v>35</v>
      </c>
      <c r="E23" s="98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33">
        <v>12.0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9" t="s">
        <v>83</v>
      </c>
      <c r="B24" s="96" t="s">
        <v>84</v>
      </c>
      <c r="C24" s="97">
        <v>1.0</v>
      </c>
      <c r="D24" s="97" t="s">
        <v>35</v>
      </c>
      <c r="E24" s="98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33">
        <v>13.0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9" t="s">
        <v>85</v>
      </c>
      <c r="B25" s="96" t="s">
        <v>86</v>
      </c>
      <c r="C25" s="97">
        <v>1.0</v>
      </c>
      <c r="D25" s="97" t="s">
        <v>35</v>
      </c>
      <c r="E25" s="98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33">
        <v>14.0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9" t="s">
        <v>87</v>
      </c>
      <c r="B26" s="96" t="s">
        <v>88</v>
      </c>
      <c r="C26" s="97">
        <v>1.0</v>
      </c>
      <c r="D26" s="97" t="s">
        <v>35</v>
      </c>
      <c r="E26" s="98" t="s">
        <v>41</v>
      </c>
      <c r="F26" s="1"/>
      <c r="G26" s="1"/>
      <c r="H26" s="1"/>
      <c r="I26" s="1"/>
      <c r="J26" s="1"/>
      <c r="K26" s="1"/>
      <c r="L26" s="1"/>
      <c r="M26" s="1"/>
      <c r="N26" s="1"/>
      <c r="O26" s="33">
        <v>15.0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9" t="s">
        <v>89</v>
      </c>
      <c r="B27" s="96" t="s">
        <v>90</v>
      </c>
      <c r="C27" s="97">
        <v>1.0</v>
      </c>
      <c r="D27" s="97" t="s">
        <v>35</v>
      </c>
      <c r="E27" s="98" t="s">
        <v>44</v>
      </c>
      <c r="F27" s="1"/>
      <c r="G27" s="1"/>
      <c r="H27" s="1"/>
      <c r="I27" s="1"/>
      <c r="J27" s="1"/>
      <c r="K27" s="1"/>
      <c r="L27" s="1"/>
      <c r="M27" s="1"/>
      <c r="N27" s="1"/>
      <c r="O27" s="33">
        <v>16.0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9" t="s">
        <v>91</v>
      </c>
      <c r="B28" s="96" t="s">
        <v>92</v>
      </c>
      <c r="C28" s="97">
        <v>1.0</v>
      </c>
      <c r="D28" s="97" t="s">
        <v>35</v>
      </c>
      <c r="E28" s="98" t="s">
        <v>67</v>
      </c>
      <c r="F28" s="1"/>
      <c r="G28" s="1"/>
      <c r="H28" s="1"/>
      <c r="I28" s="1"/>
      <c r="J28" s="1"/>
      <c r="K28" s="1"/>
      <c r="L28" s="1"/>
      <c r="M28" s="1"/>
      <c r="N28" s="1"/>
      <c r="O28" s="33">
        <v>17.0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9" t="s">
        <v>93</v>
      </c>
      <c r="B29" s="96" t="s">
        <v>94</v>
      </c>
      <c r="C29" s="97">
        <v>1.0</v>
      </c>
      <c r="D29" s="97" t="s">
        <v>35</v>
      </c>
      <c r="E29" s="98" t="s">
        <v>67</v>
      </c>
      <c r="F29" s="1"/>
      <c r="G29" s="1"/>
      <c r="H29" s="1"/>
      <c r="I29" s="1"/>
      <c r="J29" s="1"/>
      <c r="K29" s="1"/>
      <c r="L29" s="1"/>
      <c r="M29" s="1"/>
      <c r="N29" s="1"/>
      <c r="O29" s="33">
        <v>18.0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9" t="s">
        <v>95</v>
      </c>
      <c r="B30" s="96" t="s">
        <v>96</v>
      </c>
      <c r="C30" s="97">
        <v>1.0</v>
      </c>
      <c r="D30" s="97" t="s">
        <v>35</v>
      </c>
      <c r="E30" s="98" t="s">
        <v>67</v>
      </c>
      <c r="F30" s="1"/>
      <c r="G30" s="1"/>
      <c r="H30" s="1"/>
      <c r="I30" s="1"/>
      <c r="J30" s="1"/>
      <c r="K30" s="1"/>
      <c r="L30" s="1"/>
      <c r="M30" s="1"/>
      <c r="N30" s="1"/>
      <c r="O30" s="33">
        <v>19.0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9" t="s">
        <v>97</v>
      </c>
      <c r="B31" s="96" t="s">
        <v>98</v>
      </c>
      <c r="C31" s="97">
        <v>1.0</v>
      </c>
      <c r="D31" s="97" t="s">
        <v>35</v>
      </c>
      <c r="E31" s="98" t="s">
        <v>67</v>
      </c>
      <c r="F31" s="1"/>
      <c r="G31" s="1"/>
      <c r="H31" s="1"/>
      <c r="I31" s="1"/>
      <c r="J31" s="1"/>
      <c r="K31" s="1"/>
      <c r="L31" s="1"/>
      <c r="M31" s="1"/>
      <c r="N31" s="1"/>
      <c r="O31" s="33">
        <v>21.0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9" t="s">
        <v>99</v>
      </c>
      <c r="B32" s="96" t="s">
        <v>100</v>
      </c>
      <c r="C32" s="97">
        <v>1.0</v>
      </c>
      <c r="D32" s="97" t="s">
        <v>35</v>
      </c>
      <c r="E32" s="98" t="s">
        <v>101</v>
      </c>
      <c r="F32" s="1"/>
      <c r="G32" s="1"/>
      <c r="H32" s="1"/>
      <c r="I32" s="1"/>
      <c r="J32" s="1"/>
      <c r="K32" s="1"/>
      <c r="L32" s="1"/>
      <c r="M32" s="1"/>
      <c r="N32" s="1"/>
      <c r="O32" s="33">
        <v>22.0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9" t="s">
        <v>102</v>
      </c>
      <c r="B33" s="96" t="s">
        <v>103</v>
      </c>
      <c r="C33" s="97">
        <v>1.0</v>
      </c>
      <c r="D33" s="97" t="s">
        <v>35</v>
      </c>
      <c r="E33" s="98" t="s">
        <v>101</v>
      </c>
      <c r="F33" s="1"/>
      <c r="G33" s="1"/>
      <c r="H33" s="1"/>
      <c r="I33" s="1"/>
      <c r="J33" s="1"/>
      <c r="K33" s="1"/>
      <c r="L33" s="1"/>
      <c r="M33" s="1"/>
      <c r="N33" s="1"/>
      <c r="O33" s="33">
        <v>25.0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9" t="s">
        <v>104</v>
      </c>
      <c r="B34" s="96" t="s">
        <v>105</v>
      </c>
      <c r="C34" s="97">
        <v>1.0</v>
      </c>
      <c r="D34" s="97" t="s">
        <v>35</v>
      </c>
      <c r="E34" s="98" t="s">
        <v>101</v>
      </c>
      <c r="F34" s="1"/>
      <c r="G34" s="1"/>
      <c r="H34" s="1"/>
      <c r="I34" s="1"/>
      <c r="J34" s="1"/>
      <c r="K34" s="1"/>
      <c r="L34" s="1"/>
      <c r="M34" s="1"/>
      <c r="N34" s="1"/>
      <c r="O34" s="33">
        <v>26.0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9" t="s">
        <v>106</v>
      </c>
      <c r="B35" s="96" t="s">
        <v>107</v>
      </c>
      <c r="C35" s="97">
        <v>1.0</v>
      </c>
      <c r="D35" s="64" t="s">
        <v>35</v>
      </c>
      <c r="E35" s="98" t="s">
        <v>67</v>
      </c>
      <c r="F35" s="1"/>
      <c r="G35" s="1"/>
      <c r="H35" s="1"/>
      <c r="I35" s="1"/>
      <c r="J35" s="1"/>
      <c r="K35" s="1"/>
      <c r="L35" s="1"/>
      <c r="M35" s="1"/>
      <c r="N35" s="1"/>
      <c r="O35" s="33">
        <v>27.0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9" t="s">
        <v>108</v>
      </c>
      <c r="B36" s="96" t="s">
        <v>109</v>
      </c>
      <c r="C36" s="97">
        <v>1.0</v>
      </c>
      <c r="D36" s="64" t="s">
        <v>35</v>
      </c>
      <c r="E36" s="98" t="s">
        <v>67</v>
      </c>
      <c r="F36" s="1"/>
      <c r="G36" s="1"/>
      <c r="H36" s="1"/>
      <c r="I36" s="1"/>
      <c r="J36" s="1"/>
      <c r="K36" s="1"/>
      <c r="L36" s="1"/>
      <c r="M36" s="1"/>
      <c r="N36" s="1"/>
      <c r="O36" s="33">
        <v>28.0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9" t="s">
        <v>110</v>
      </c>
      <c r="B37" s="96" t="s">
        <v>111</v>
      </c>
      <c r="C37" s="97">
        <v>1.0</v>
      </c>
      <c r="D37" s="64" t="s">
        <v>35</v>
      </c>
      <c r="E37" s="98" t="s">
        <v>67</v>
      </c>
      <c r="F37" s="1"/>
      <c r="G37" s="1"/>
      <c r="H37" s="1"/>
      <c r="I37" s="1"/>
      <c r="J37" s="1"/>
      <c r="K37" s="1"/>
      <c r="L37" s="1"/>
      <c r="M37" s="1"/>
      <c r="N37" s="1"/>
      <c r="O37" s="33">
        <v>29.0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9" t="s">
        <v>112</v>
      </c>
      <c r="B38" s="96" t="s">
        <v>113</v>
      </c>
      <c r="C38" s="97">
        <v>1.0</v>
      </c>
      <c r="D38" s="64" t="s">
        <v>35</v>
      </c>
      <c r="E38" s="98" t="s">
        <v>67</v>
      </c>
      <c r="F38" s="1"/>
      <c r="G38" s="1"/>
      <c r="H38" s="1"/>
      <c r="I38" s="1"/>
      <c r="J38" s="1"/>
      <c r="K38" s="1"/>
      <c r="L38" s="1"/>
      <c r="M38" s="1"/>
      <c r="N38" s="1"/>
      <c r="O38" s="33">
        <v>30.0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9" t="s">
        <v>114</v>
      </c>
      <c r="B39" s="96" t="s">
        <v>115</v>
      </c>
      <c r="C39" s="97">
        <v>1.0</v>
      </c>
      <c r="D39" s="64" t="s">
        <v>35</v>
      </c>
      <c r="E39" s="98" t="s">
        <v>41</v>
      </c>
      <c r="F39" s="1"/>
      <c r="G39" s="1"/>
      <c r="H39" s="1"/>
      <c r="I39" s="1"/>
      <c r="J39" s="1"/>
      <c r="K39" s="1"/>
      <c r="L39" s="1"/>
      <c r="M39" s="1"/>
      <c r="N39" s="1"/>
      <c r="O39" s="33">
        <v>31.0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9" t="s">
        <v>116</v>
      </c>
      <c r="B40" s="96" t="s">
        <v>117</v>
      </c>
      <c r="C40" s="97">
        <v>1.0</v>
      </c>
      <c r="D40" s="64" t="s">
        <v>35</v>
      </c>
      <c r="E40" s="98" t="s">
        <v>41</v>
      </c>
      <c r="F40" s="1"/>
      <c r="G40" s="1"/>
      <c r="H40" s="1"/>
      <c r="I40" s="1"/>
      <c r="J40" s="1"/>
      <c r="K40" s="1"/>
      <c r="L40" s="1"/>
      <c r="M40" s="1"/>
      <c r="N40" s="1"/>
      <c r="O40" s="33">
        <v>32.0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9" t="s">
        <v>118</v>
      </c>
      <c r="B41" s="96" t="s">
        <v>119</v>
      </c>
      <c r="C41" s="97">
        <v>1.0</v>
      </c>
      <c r="D41" s="64" t="s">
        <v>35</v>
      </c>
      <c r="E41" s="98" t="s">
        <v>41</v>
      </c>
      <c r="F41" s="1"/>
      <c r="G41" s="1"/>
      <c r="H41" s="1"/>
      <c r="I41" s="1"/>
      <c r="J41" s="1"/>
      <c r="K41" s="1"/>
      <c r="L41" s="1"/>
      <c r="M41" s="1"/>
      <c r="N41" s="1"/>
      <c r="O41" s="33">
        <v>33.0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9" t="s">
        <v>120</v>
      </c>
      <c r="B42" s="96" t="s">
        <v>121</v>
      </c>
      <c r="C42" s="97">
        <v>1.0</v>
      </c>
      <c r="D42" s="97" t="s">
        <v>35</v>
      </c>
      <c r="E42" s="98" t="s">
        <v>41</v>
      </c>
      <c r="F42" s="1"/>
      <c r="G42" s="1"/>
      <c r="H42" s="1"/>
      <c r="I42" s="1"/>
      <c r="J42" s="1"/>
      <c r="K42" s="1"/>
      <c r="L42" s="1"/>
      <c r="M42" s="1"/>
      <c r="N42" s="1"/>
      <c r="O42" s="33">
        <v>35.0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9" t="s">
        <v>122</v>
      </c>
      <c r="B43" s="96" t="s">
        <v>123</v>
      </c>
      <c r="C43" s="97">
        <v>1.0</v>
      </c>
      <c r="D43" s="97" t="s">
        <v>35</v>
      </c>
      <c r="E43" s="98" t="s">
        <v>67</v>
      </c>
      <c r="F43" s="1"/>
      <c r="G43" s="1"/>
      <c r="H43" s="1"/>
      <c r="I43" s="1"/>
      <c r="J43" s="1"/>
      <c r="K43" s="1"/>
      <c r="L43" s="1"/>
      <c r="M43" s="1"/>
      <c r="N43" s="1"/>
      <c r="O43" s="33">
        <v>36.0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99" t="s">
        <v>124</v>
      </c>
      <c r="B44" s="96" t="s">
        <v>125</v>
      </c>
      <c r="C44" s="97">
        <v>1.0</v>
      </c>
      <c r="D44" s="97" t="s">
        <v>35</v>
      </c>
      <c r="E44" s="98" t="s">
        <v>67</v>
      </c>
      <c r="F44" s="1"/>
      <c r="G44" s="1"/>
      <c r="H44" s="1"/>
      <c r="I44" s="1"/>
      <c r="J44" s="1"/>
      <c r="K44" s="1"/>
      <c r="L44" s="1"/>
      <c r="M44" s="1"/>
      <c r="N44" s="1"/>
      <c r="O44" s="33">
        <v>38.0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99" t="s">
        <v>126</v>
      </c>
      <c r="B45" s="96" t="s">
        <v>96</v>
      </c>
      <c r="C45" s="97">
        <v>1.0</v>
      </c>
      <c r="D45" s="97" t="s">
        <v>35</v>
      </c>
      <c r="E45" s="98" t="s">
        <v>67</v>
      </c>
      <c r="F45" s="1"/>
      <c r="G45" s="1"/>
      <c r="H45" s="1"/>
      <c r="I45" s="1"/>
      <c r="J45" s="1"/>
      <c r="K45" s="1"/>
      <c r="L45" s="1"/>
      <c r="M45" s="1"/>
      <c r="N45" s="1"/>
      <c r="O45" s="33">
        <v>39.0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99" t="s">
        <v>127</v>
      </c>
      <c r="B46" s="96" t="s">
        <v>128</v>
      </c>
      <c r="C46" s="97">
        <v>1.0</v>
      </c>
      <c r="D46" s="97" t="s">
        <v>35</v>
      </c>
      <c r="E46" s="98" t="s">
        <v>67</v>
      </c>
      <c r="F46" s="1"/>
      <c r="G46" s="1"/>
      <c r="H46" s="1"/>
      <c r="I46" s="1"/>
      <c r="J46" s="1"/>
      <c r="K46" s="1"/>
      <c r="L46" s="1"/>
      <c r="M46" s="1"/>
      <c r="N46" s="1"/>
      <c r="O46" s="33">
        <v>40.0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99" t="s">
        <v>129</v>
      </c>
      <c r="B47" s="96" t="s">
        <v>130</v>
      </c>
      <c r="C47" s="97">
        <v>1.0</v>
      </c>
      <c r="D47" s="97" t="s">
        <v>35</v>
      </c>
      <c r="E47" s="98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33">
        <v>41.0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99" t="s">
        <v>131</v>
      </c>
      <c r="B48" s="96" t="s">
        <v>132</v>
      </c>
      <c r="C48" s="97">
        <v>1.0</v>
      </c>
      <c r="D48" s="97" t="s">
        <v>35</v>
      </c>
      <c r="E48" s="100" t="s">
        <v>42</v>
      </c>
      <c r="F48" s="1"/>
      <c r="G48" s="1"/>
      <c r="H48" s="1"/>
      <c r="I48" s="1"/>
      <c r="J48" s="1"/>
      <c r="K48" s="1"/>
      <c r="L48" s="1"/>
      <c r="M48" s="1"/>
      <c r="N48" s="1"/>
      <c r="O48" s="33">
        <v>42.0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F49" s="1"/>
      <c r="G49" s="1"/>
      <c r="H49" s="1"/>
      <c r="I49" s="1"/>
      <c r="J49" s="1"/>
      <c r="K49" s="1"/>
      <c r="L49" s="1"/>
      <c r="M49" s="1"/>
      <c r="N49" s="1"/>
      <c r="O49" s="33">
        <v>44.0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3">
        <v>45.0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46.0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0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47.0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49.0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50.0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51.0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52.0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53.0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54.0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55.0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56.0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57.0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58.0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59.0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60.0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61.0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62.0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63.0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64.0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65.0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66.0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67.0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68.0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69.0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70.0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71.0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72.0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73.0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74.0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75.0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76.0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77.0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78.0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79.0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80.0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81.0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82.0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83.0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84.0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85.0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86.0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87.0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88.0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89.0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90.0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91.0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92.0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93.0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94.0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95.0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96.0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97.0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98.0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99.0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100.0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101.0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102.0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103.0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104.0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105.0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106.0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107.0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108.0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109.0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110.0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111.0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112.0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113.0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114.0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115.0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116.0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117.0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118.0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119.0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120.0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121.0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122.0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123.0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124.0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125.0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126.0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127.0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128.0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129.0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130.0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131.0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132.0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133.0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134.0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135.0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136.0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137.0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138.0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139.0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140.0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141.0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142.0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143.0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144.0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145.0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146.0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147.0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148.0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149.0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150.0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151.0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152.0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153.0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154.0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155.0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156.0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157.0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158.0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159.0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160.0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161.0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162.0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163.0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164.0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165.0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166.0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167.0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168.0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169.0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170.0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171.0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172.0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173.0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174.0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175.0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176.0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177.0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178.0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179.0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180.0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181.0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182.0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183.0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184.0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185.0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186.0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187.0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188.0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189.0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190.0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191.0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192.0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193.0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194.0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195.0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196.0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197.0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198.0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199.0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200.0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201.0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202.0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203.0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204.0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205.0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206.0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207.0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208.0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209.0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210.0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211.0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212.0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213.0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214.0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215.0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216.0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217.0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218.0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219.0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220.0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221.0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222.0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223.0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224.0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225.0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226.0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227.0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228.0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229.0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230.0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231.0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232.0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233.0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234.0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235.0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236.0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237.0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238.0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239.0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240.0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241.0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242.0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243.0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244.0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245.0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246.0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247.0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248.0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249.0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250.0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251.0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252.0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253.0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254.0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255.0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256.0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257.0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258.0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259.0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260.0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261.0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262.0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263.0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264.0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265.0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266.0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267.0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268.0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269.0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270.0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271.0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272.0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273.0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274.0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275.0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276.0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277.0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278.0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279.0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280.0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281.0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282.0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283.0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284.0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285.0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286.0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287.0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288.0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289.0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290.0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291.0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292.0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293.0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294.0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295.0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296.0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297.0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298.0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299.0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300.0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301.0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302.0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303.0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304.0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305.0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306.0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307.0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308.0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309.0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310.0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311.0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312.0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313.0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314.0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315.0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316.0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317.0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318.0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319.0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320.0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321.0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322.0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323.0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324.0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325.0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326.0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327.0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328.0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329.0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330.0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331.0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332.0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333.0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334.0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335.0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336.0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337.0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338.0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339.0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340.0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341.0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342.0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343.0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344.0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345.0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346.0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347.0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348.0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349.0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350.0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351.0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352.0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353.0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354.0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355.0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356.0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357.0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358.0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359.0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360.0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361.0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362.0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363.0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364.0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365.0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366.0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367.0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368.0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369.0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370.0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371.0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372.0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373.0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374.0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375.0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376.0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377.0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378.0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379.0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380.0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381.0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382.0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383.0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384.0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385.0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386.0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387.0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388.0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389.0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390.0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391.0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392.0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393.0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394.0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395.0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396.0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397.0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398.0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399.0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400.0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401.0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402.0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403.0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404.0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405.0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406.0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407.0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408.0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409.0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410.0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411.0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412.0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413.0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414.0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415.0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416.0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417.0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418.0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419.0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420.0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421.0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422.0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423.0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424.0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425.0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426.0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427.0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428.0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429.0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430.0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431.0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432.0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433.0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434.0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435.0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436.0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437.0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438.0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439.0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440.0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441.0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442.0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443.0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444.0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445.0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446.0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447.0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448.0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449.0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450.0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451.0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452.0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453.0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454.0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455.0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456.0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457.0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458.0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459.0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460.0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461.0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462.0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463.0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464.0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465.0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466.0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467.0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468.0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469.0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470.0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471.0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472.0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473.0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474.0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475.0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476.0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477.0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478.0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479.0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480.0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481.0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482.0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483.0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484.0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485.0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486.0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487.0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488.0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489.0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490.0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491.0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492.0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493.0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494.0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495.0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496.0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497.0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498.0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499.0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500.0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501.0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502.0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503.0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504.0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505.0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506.0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507.0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508.0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509.0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510.0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511.0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512.0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513.0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514.0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515.0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516.0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517.0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518.0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519.0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520.0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521.0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522.0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523.0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524.0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525.0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526.0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527.0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528.0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529.0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530.0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531.0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532.0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533.0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534.0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535.0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536.0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537.0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538.0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539.0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540.0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541.0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542.0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543.0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544.0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545.0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546.0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547.0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548.0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549.0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550.0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551.0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552.0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553.0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554.0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555.0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556.0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557.0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558.0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559.0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560.0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561.0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562.0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563.0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564.0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565.0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566.0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567.0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568.0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569.0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570.0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571.0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572.0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573.0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574.0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575.0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576.0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577.0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578.0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579.0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580.0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581.0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582.0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583.0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584.0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585.0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586.0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587.0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588.0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589.0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590.0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591.0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592.0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593.0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594.0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595.0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596.0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597.0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598.0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599.0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600.0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601.0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602.0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603.0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604.0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605.0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606.0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607.0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608.0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609.0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610.0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611.0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612.0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613.0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614.0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615.0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616.0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617.0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618.0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619.0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620.0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621.0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622.0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623.0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624.0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625.0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626.0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627.0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628.0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629.0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630.0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631.0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632.0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633.0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634.0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635.0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636.0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637.0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638.0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639.0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640.0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641.0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642.0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643.0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644.0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645.0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646.0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647.0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648.0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649.0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650.0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651.0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652.0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653.0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654.0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655.0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656.0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657.0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658.0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659.0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660.0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661.0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662.0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663.0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664.0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665.0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666.0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667.0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668.0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669.0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670.0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671.0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672.0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673.0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674.0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675.0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676.0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677.0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678.0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679.0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680.0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681.0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682.0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683.0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684.0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685.0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686.0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687.0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688.0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689.0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690.0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691.0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692.0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693.0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694.0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695.0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696.0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697.0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698.0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699.0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700.0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701.0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702.0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703.0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704.0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705.0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706.0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707.0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708.0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709.0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710.0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711.0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712.0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713.0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714.0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715.0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716.0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717.0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718.0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719.0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720.0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721.0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722.0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723.0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724.0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725.0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726.0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727.0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728.0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729.0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730.0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731.0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732.0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733.0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734.0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735.0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736.0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737.0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738.0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739.0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740.0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741.0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742.0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743.0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744.0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745.0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746.0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747.0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748.0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749.0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750.0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751.0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752.0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753.0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754.0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755.0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756.0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757.0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758.0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759.0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760.0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761.0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762.0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763.0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764.0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765.0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766.0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767.0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768.0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769.0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770.0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771.0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772.0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773.0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774.0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775.0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776.0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777.0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778.0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779.0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780.0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781.0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782.0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783.0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784.0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785.0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786.0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787.0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788.0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789.0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790.0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791.0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792.0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793.0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794.0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795.0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796.0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797.0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798.0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799.0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800.0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801.0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802.0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803.0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804.0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805.0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806.0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807.0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808.0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809.0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810.0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811.0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812.0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813.0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814.0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815.0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816.0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817.0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818.0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819.0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820.0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821.0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822.0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823.0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824.0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825.0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826.0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827.0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828.0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829.0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830.0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831.0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832.0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833.0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834.0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835.0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836.0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837.0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838.0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839.0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840.0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841.0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842.0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843.0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844.0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845.0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846.0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847.0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848.0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849.0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850.0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851.0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852.0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853.0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854.0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855.0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856.0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857.0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858.0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859.0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860.0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861.0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862.0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863.0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864.0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865.0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866.0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867.0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868.0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869.0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870.0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871.0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872.0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873.0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874.0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875.0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876.0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877.0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878.0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879.0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880.0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881.0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882.0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883.0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884.0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885.0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886.0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887.0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888.0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889.0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890.0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891.0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892.0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893.0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894.0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895.0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896.0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897.0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898.0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899.0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900.0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901.0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902.0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903.0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904.0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905.0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906.0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907.0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908.0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909.0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910.0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911.0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912.0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913.0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914.0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915.0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916.0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917.0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918.0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919.0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920.0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921.0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922.0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923.0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924.0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925.0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926.0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927.0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928.0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929.0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930.0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931.0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932.0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933.0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934.0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935.0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936.0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937.0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938.0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939.0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940.0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941.0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942.0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943.0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944.0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945.0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946.0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947.0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948.0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949.0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950.0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951.0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952.0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953.0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954.0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955.0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956.0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957.0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958.0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959.0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960.0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961.0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962.0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963.0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964.0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965.0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966.0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967.0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968.0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969.0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970.0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971.0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972.0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973.0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974.0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975.0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976.0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977.0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978.0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979.0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980.0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981.0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982.0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983.0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984.0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985.0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986.0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987.0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988.0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3">
        <v>989.0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3">
        <v>990.0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3">
        <v>991.0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3">
        <v>992.0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3">
        <v>993.0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3">
        <v>994.0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3">
        <v>995.0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3">
        <v>996.0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3">
        <v>997.0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3">
        <v>998.0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3">
        <v>999.0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2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2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2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2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2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2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2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02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02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02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02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02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02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02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02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02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02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</sheetData>
  <mergeCells count="2">
    <mergeCell ref="B2:D2"/>
    <mergeCell ref="A11:C11"/>
  </mergeCells>
  <dataValidations>
    <dataValidation type="custom" allowBlank="1" showErrorMessage="1" sqref="B13 B32:B33">
      <formula1>AND(GTE(LEN(B13),MIN((1),(100))),LTE(LEN(B13),MAX((1),(100))))</formula1>
    </dataValidation>
    <dataValidation type="list" allowBlank="1" showErrorMessage="1" sqref="D13:D48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133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103" t="s">
        <v>134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4" t="s">
        <v>50</v>
      </c>
      <c r="C8" s="105" t="s">
        <v>135</v>
      </c>
      <c r="D8" s="105" t="s">
        <v>33</v>
      </c>
      <c r="E8" s="105" t="s">
        <v>136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137</v>
      </c>
      <c r="C9" s="75" t="s">
        <v>138</v>
      </c>
      <c r="D9" s="67">
        <v>2.0</v>
      </c>
      <c r="E9" s="67">
        <v>0.0</v>
      </c>
      <c r="H9" s="33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139</v>
      </c>
      <c r="C10" s="75" t="s">
        <v>140</v>
      </c>
      <c r="D10" s="67">
        <v>1.0</v>
      </c>
      <c r="E10" s="67">
        <v>1.0</v>
      </c>
      <c r="H10" s="33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141</v>
      </c>
      <c r="C11" s="75" t="s">
        <v>142</v>
      </c>
      <c r="D11" s="67">
        <v>1.0</v>
      </c>
      <c r="E11" s="67">
        <v>0.0</v>
      </c>
      <c r="H11" s="33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143</v>
      </c>
      <c r="C12" s="75" t="s">
        <v>144</v>
      </c>
      <c r="D12" s="67">
        <v>1.0</v>
      </c>
      <c r="E12" s="67">
        <v>0.0</v>
      </c>
      <c r="H12" s="33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145</v>
      </c>
      <c r="C13" s="75" t="s">
        <v>146</v>
      </c>
      <c r="D13" s="67">
        <v>1.0</v>
      </c>
      <c r="E13" s="77">
        <v>1.0</v>
      </c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147</v>
      </c>
      <c r="C14" s="75" t="s">
        <v>148</v>
      </c>
      <c r="D14" s="67">
        <v>0.5</v>
      </c>
      <c r="E14" s="67">
        <v>3.0</v>
      </c>
      <c r="H14" s="33"/>
      <c r="I14" s="8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149</v>
      </c>
      <c r="C15" s="75" t="s">
        <v>150</v>
      </c>
      <c r="D15" s="67">
        <v>0.5</v>
      </c>
      <c r="E15" s="67">
        <v>5.0</v>
      </c>
      <c r="H15" s="33"/>
      <c r="I15" s="8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151</v>
      </c>
      <c r="C16" s="75" t="s">
        <v>152</v>
      </c>
      <c r="D16" s="67">
        <v>2.0</v>
      </c>
      <c r="E16" s="67">
        <v>3.0</v>
      </c>
      <c r="H16" s="33"/>
      <c r="I16" s="8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153</v>
      </c>
      <c r="C17" s="75" t="s">
        <v>154</v>
      </c>
      <c r="D17" s="67">
        <v>1.0</v>
      </c>
      <c r="E17" s="67">
        <v>3.0</v>
      </c>
      <c r="H17" s="33"/>
      <c r="I17" s="8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155</v>
      </c>
      <c r="C18" s="75" t="s">
        <v>156</v>
      </c>
      <c r="D18" s="67">
        <v>1.0</v>
      </c>
      <c r="E18" s="77">
        <v>1.0</v>
      </c>
      <c r="H18" s="33"/>
      <c r="I18" s="8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157</v>
      </c>
      <c r="C19" s="75" t="s">
        <v>158</v>
      </c>
      <c r="D19" s="67">
        <v>1.0</v>
      </c>
      <c r="E19" s="77">
        <v>2.0</v>
      </c>
      <c r="H19" s="33"/>
      <c r="I19" s="8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159</v>
      </c>
      <c r="C20" s="75" t="s">
        <v>160</v>
      </c>
      <c r="D20" s="67">
        <v>1.0</v>
      </c>
      <c r="E20" s="77">
        <v>3.0</v>
      </c>
      <c r="H20" s="33"/>
      <c r="I20" s="8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161</v>
      </c>
      <c r="C21" s="75" t="s">
        <v>162</v>
      </c>
      <c r="D21" s="67">
        <v>1.0</v>
      </c>
      <c r="E21" s="77">
        <v>0.0</v>
      </c>
      <c r="H21" s="33"/>
      <c r="I21" s="8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6" t="s">
        <v>163</v>
      </c>
      <c r="C22" s="49"/>
      <c r="D22" s="50"/>
      <c r="E22" s="107">
        <f>0.6+(0.01*SUM(D9*E9,D10*E10,D11*E11,D12*E12,D13*E13,D14*E14,D15*E15,D16*E16,D17*E17,D18*E18,D19*E19,D20*E20,D21*E21))</f>
        <v>0.81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103" t="s">
        <v>164</v>
      </c>
      <c r="C26" s="49"/>
      <c r="D26" s="49"/>
      <c r="E26" s="108"/>
      <c r="F26" s="109"/>
      <c r="G26" s="110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11" t="s">
        <v>50</v>
      </c>
      <c r="C27" s="112" t="s">
        <v>135</v>
      </c>
      <c r="D27" s="39"/>
      <c r="E27" s="40"/>
      <c r="F27" s="111" t="s">
        <v>33</v>
      </c>
      <c r="G27" s="111" t="s">
        <v>136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165</v>
      </c>
      <c r="C28" s="113" t="s">
        <v>166</v>
      </c>
      <c r="D28" s="49"/>
      <c r="E28" s="50"/>
      <c r="F28" s="67">
        <v>1.5</v>
      </c>
      <c r="G28" s="77">
        <v>0.0</v>
      </c>
      <c r="H28" s="33"/>
      <c r="I28" s="8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167</v>
      </c>
      <c r="C29" s="113" t="s">
        <v>168</v>
      </c>
      <c r="D29" s="49"/>
      <c r="E29" s="50"/>
      <c r="F29" s="67">
        <v>0.5</v>
      </c>
      <c r="G29" s="77">
        <v>1.0</v>
      </c>
      <c r="H29" s="33"/>
      <c r="I29" s="8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169</v>
      </c>
      <c r="C30" s="113" t="s">
        <v>170</v>
      </c>
      <c r="D30" s="49"/>
      <c r="E30" s="50"/>
      <c r="F30" s="67">
        <v>1.0</v>
      </c>
      <c r="G30" s="77">
        <v>0.0</v>
      </c>
      <c r="H30" s="33"/>
      <c r="I30" s="87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171</v>
      </c>
      <c r="C31" s="113" t="s">
        <v>172</v>
      </c>
      <c r="D31" s="49"/>
      <c r="E31" s="50"/>
      <c r="F31" s="67">
        <v>0.5</v>
      </c>
      <c r="G31" s="67">
        <v>3.0</v>
      </c>
      <c r="H31" s="33"/>
      <c r="I31" s="8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173</v>
      </c>
      <c r="C32" s="113" t="s">
        <v>174</v>
      </c>
      <c r="D32" s="49"/>
      <c r="E32" s="50"/>
      <c r="F32" s="67">
        <v>1.0</v>
      </c>
      <c r="G32" s="67">
        <v>5.0</v>
      </c>
      <c r="H32" s="33"/>
      <c r="I32" s="87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175</v>
      </c>
      <c r="C33" s="113" t="s">
        <v>176</v>
      </c>
      <c r="D33" s="49"/>
      <c r="E33" s="50"/>
      <c r="F33" s="67">
        <v>2.0</v>
      </c>
      <c r="G33" s="67">
        <v>5.0</v>
      </c>
      <c r="H33" s="33"/>
      <c r="I33" s="8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177</v>
      </c>
      <c r="C34" s="113" t="s">
        <v>178</v>
      </c>
      <c r="D34" s="49"/>
      <c r="E34" s="50"/>
      <c r="F34" s="67">
        <v>-1.0</v>
      </c>
      <c r="G34" s="77">
        <v>3.0</v>
      </c>
      <c r="H34" s="33"/>
      <c r="I34" s="8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179</v>
      </c>
      <c r="C35" s="113" t="s">
        <v>180</v>
      </c>
      <c r="D35" s="49"/>
      <c r="E35" s="50"/>
      <c r="F35" s="67">
        <v>-1.0</v>
      </c>
      <c r="G35" s="67">
        <v>3.0</v>
      </c>
      <c r="H35" s="33"/>
      <c r="I35" s="8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6" t="s">
        <v>181</v>
      </c>
      <c r="C36" s="49"/>
      <c r="D36" s="49"/>
      <c r="E36" s="49"/>
      <c r="F36" s="50"/>
      <c r="G36" s="74">
        <f>1.4+(-0.03*SUM(F28*G28,F29*G29,F30*G30,F31*G31,F32*G32,F33*G33,F34*G34,F35*G35))</f>
        <v>1.07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4" t="s">
        <v>182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5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6" t="s">
        <v>183</v>
      </c>
      <c r="C5" s="117" t="s">
        <v>184</v>
      </c>
      <c r="D5" s="117" t="s">
        <v>185</v>
      </c>
      <c r="E5" s="118" t="s">
        <v>186</v>
      </c>
      <c r="F5" s="118" t="s">
        <v>187</v>
      </c>
      <c r="G5" s="118" t="s">
        <v>188</v>
      </c>
      <c r="H5" s="118" t="s">
        <v>189</v>
      </c>
      <c r="I5" s="118" t="s">
        <v>190</v>
      </c>
      <c r="J5" s="118" t="s">
        <v>191</v>
      </c>
      <c r="K5" s="118" t="s">
        <v>192</v>
      </c>
      <c r="L5" s="119" t="s">
        <v>193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20" t="s">
        <v>194</v>
      </c>
      <c r="C6" s="86">
        <v>190.0</v>
      </c>
      <c r="D6" s="67">
        <f t="shared" ref="D6:D9" si="1">SUM(E6:K6)</f>
        <v>589</v>
      </c>
      <c r="E6" s="121">
        <v>25.0</v>
      </c>
      <c r="F6" s="121">
        <v>80.0</v>
      </c>
      <c r="G6" s="121">
        <v>25.0</v>
      </c>
      <c r="H6" s="121">
        <v>400.0</v>
      </c>
      <c r="I6" s="121">
        <v>10.0</v>
      </c>
      <c r="J6" s="121">
        <v>25.0</v>
      </c>
      <c r="K6" s="121">
        <v>24.0</v>
      </c>
      <c r="L6" s="122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20" t="s">
        <v>195</v>
      </c>
      <c r="C7" s="67">
        <v>130.0</v>
      </c>
      <c r="D7" s="67">
        <f t="shared" si="1"/>
        <v>326</v>
      </c>
      <c r="E7" s="123">
        <v>20.0</v>
      </c>
      <c r="F7" s="123">
        <v>120.0</v>
      </c>
      <c r="G7" s="123">
        <v>30.0</v>
      </c>
      <c r="H7" s="123">
        <v>100.0</v>
      </c>
      <c r="I7" s="123">
        <v>10.0</v>
      </c>
      <c r="J7" s="123">
        <v>30.0</v>
      </c>
      <c r="K7" s="123">
        <v>16.0</v>
      </c>
      <c r="L7" s="122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20" t="s">
        <v>196</v>
      </c>
      <c r="C8" s="67">
        <v>140.0</v>
      </c>
      <c r="D8" s="67">
        <f t="shared" si="1"/>
        <v>399</v>
      </c>
      <c r="E8" s="124">
        <v>17.0</v>
      </c>
      <c r="F8" s="124">
        <v>90.0</v>
      </c>
      <c r="G8" s="124">
        <v>32.0</v>
      </c>
      <c r="H8" s="124">
        <v>200.0</v>
      </c>
      <c r="I8" s="124">
        <v>12.0</v>
      </c>
      <c r="J8" s="124">
        <v>32.0</v>
      </c>
      <c r="K8" s="124">
        <v>16.0</v>
      </c>
      <c r="L8" s="122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20" t="s">
        <v>197</v>
      </c>
      <c r="C9" s="67">
        <v>125.0</v>
      </c>
      <c r="D9" s="67">
        <f t="shared" si="1"/>
        <v>486</v>
      </c>
      <c r="E9" s="123">
        <v>22.0</v>
      </c>
      <c r="F9" s="123">
        <v>80.0</v>
      </c>
      <c r="G9" s="123">
        <v>33.0</v>
      </c>
      <c r="H9" s="123">
        <v>300.0</v>
      </c>
      <c r="I9" s="123">
        <v>8.0</v>
      </c>
      <c r="J9" s="123">
        <v>35.0</v>
      </c>
      <c r="K9" s="123">
        <v>8.0</v>
      </c>
      <c r="L9" s="122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5"/>
      <c r="C10" s="67"/>
      <c r="D10" s="67"/>
      <c r="E10" s="123"/>
      <c r="F10" s="123"/>
      <c r="G10" s="123"/>
      <c r="H10" s="123"/>
      <c r="I10" s="123"/>
      <c r="J10" s="123"/>
      <c r="K10" s="123"/>
      <c r="L10" s="126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5"/>
      <c r="C11" s="67"/>
      <c r="D11" s="67"/>
      <c r="E11" s="123"/>
      <c r="F11" s="123"/>
      <c r="G11" s="123"/>
      <c r="H11" s="123"/>
      <c r="I11" s="123"/>
      <c r="J11" s="123"/>
      <c r="K11" s="123"/>
      <c r="L11" s="126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5"/>
      <c r="C12" s="67"/>
      <c r="D12" s="67"/>
      <c r="E12" s="123"/>
      <c r="F12" s="123"/>
      <c r="G12" s="123"/>
      <c r="H12" s="123"/>
      <c r="I12" s="123"/>
      <c r="J12" s="123"/>
      <c r="K12" s="123"/>
      <c r="L12" s="126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5"/>
      <c r="C13" s="67"/>
      <c r="D13" s="67"/>
      <c r="E13" s="123"/>
      <c r="F13" s="123"/>
      <c r="G13" s="123"/>
      <c r="H13" s="123"/>
      <c r="I13" s="123"/>
      <c r="J13" s="123"/>
      <c r="K13" s="123"/>
      <c r="L13" s="126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5"/>
      <c r="C14" s="67"/>
      <c r="D14" s="67"/>
      <c r="E14" s="123"/>
      <c r="F14" s="123"/>
      <c r="G14" s="123"/>
      <c r="H14" s="123"/>
      <c r="I14" s="123"/>
      <c r="J14" s="123"/>
      <c r="K14" s="123"/>
      <c r="L14" s="126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5"/>
      <c r="C15" s="67"/>
      <c r="D15" s="67"/>
      <c r="E15" s="123"/>
      <c r="F15" s="123"/>
      <c r="G15" s="123"/>
      <c r="H15" s="123"/>
      <c r="I15" s="123"/>
      <c r="J15" s="123"/>
      <c r="K15" s="123"/>
      <c r="L15" s="1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5"/>
      <c r="C16" s="67"/>
      <c r="D16" s="67"/>
      <c r="E16" s="123"/>
      <c r="F16" s="123"/>
      <c r="G16" s="123"/>
      <c r="H16" s="123"/>
      <c r="I16" s="123"/>
      <c r="J16" s="123"/>
      <c r="K16" s="123"/>
      <c r="L16" s="1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5"/>
      <c r="C17" s="67"/>
      <c r="D17" s="67"/>
      <c r="E17" s="123"/>
      <c r="F17" s="123"/>
      <c r="G17" s="123"/>
      <c r="H17" s="123"/>
      <c r="I17" s="123"/>
      <c r="J17" s="123"/>
      <c r="K17" s="123"/>
      <c r="L17" s="126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5"/>
      <c r="C18" s="67"/>
      <c r="D18" s="67"/>
      <c r="E18" s="123"/>
      <c r="F18" s="123"/>
      <c r="G18" s="123"/>
      <c r="H18" s="123"/>
      <c r="I18" s="123"/>
      <c r="J18" s="123"/>
      <c r="K18" s="123"/>
      <c r="L18" s="126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5"/>
      <c r="C19" s="67"/>
      <c r="D19" s="67"/>
      <c r="E19" s="123"/>
      <c r="F19" s="123"/>
      <c r="G19" s="123"/>
      <c r="H19" s="123"/>
      <c r="I19" s="123"/>
      <c r="J19" s="123"/>
      <c r="K19" s="123"/>
      <c r="L19" s="126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5"/>
      <c r="C20" s="67"/>
      <c r="D20" s="67"/>
      <c r="E20" s="123"/>
      <c r="F20" s="123"/>
      <c r="G20" s="123"/>
      <c r="H20" s="123"/>
      <c r="I20" s="123"/>
      <c r="J20" s="123"/>
      <c r="K20" s="123"/>
      <c r="L20" s="126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5"/>
      <c r="C21" s="67"/>
      <c r="D21" s="67"/>
      <c r="E21" s="123"/>
      <c r="F21" s="123"/>
      <c r="G21" s="123"/>
      <c r="H21" s="123"/>
      <c r="I21" s="123"/>
      <c r="J21" s="123"/>
      <c r="K21" s="123"/>
      <c r="L21" s="126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5"/>
      <c r="C22" s="67"/>
      <c r="D22" s="67"/>
      <c r="E22" s="123"/>
      <c r="F22" s="123"/>
      <c r="G22" s="123"/>
      <c r="H22" s="123"/>
      <c r="I22" s="123"/>
      <c r="J22" s="123"/>
      <c r="K22" s="123"/>
      <c r="L22" s="12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5"/>
      <c r="C23" s="67"/>
      <c r="D23" s="67"/>
      <c r="E23" s="123"/>
      <c r="F23" s="123"/>
      <c r="G23" s="123"/>
      <c r="H23" s="123"/>
      <c r="I23" s="123"/>
      <c r="J23" s="123"/>
      <c r="K23" s="123"/>
      <c r="L23" s="12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5"/>
      <c r="C24" s="67"/>
      <c r="D24" s="67"/>
      <c r="E24" s="123"/>
      <c r="F24" s="123"/>
      <c r="G24" s="123"/>
      <c r="H24" s="123"/>
      <c r="I24" s="123"/>
      <c r="J24" s="123"/>
      <c r="K24" s="123"/>
      <c r="L24" s="126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5"/>
      <c r="C25" s="67"/>
      <c r="D25" s="67"/>
      <c r="E25" s="123"/>
      <c r="F25" s="123"/>
      <c r="G25" s="123"/>
      <c r="H25" s="123"/>
      <c r="I25" s="123"/>
      <c r="J25" s="123"/>
      <c r="K25" s="123"/>
      <c r="L25" s="126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5"/>
      <c r="C26" s="67"/>
      <c r="D26" s="67"/>
      <c r="E26" s="123"/>
      <c r="F26" s="123"/>
      <c r="G26" s="123"/>
      <c r="H26" s="123"/>
      <c r="I26" s="123"/>
      <c r="J26" s="123"/>
      <c r="K26" s="123"/>
      <c r="L26" s="126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5"/>
      <c r="C27" s="67"/>
      <c r="D27" s="67"/>
      <c r="E27" s="123"/>
      <c r="F27" s="123"/>
      <c r="G27" s="123"/>
      <c r="H27" s="123"/>
      <c r="I27" s="123"/>
      <c r="J27" s="123"/>
      <c r="K27" s="123"/>
      <c r="L27" s="126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7"/>
      <c r="C28" s="70"/>
      <c r="D28" s="70"/>
      <c r="E28" s="128"/>
      <c r="F28" s="128"/>
      <c r="G28" s="128"/>
      <c r="H28" s="128"/>
      <c r="I28" s="128"/>
      <c r="J28" s="128"/>
      <c r="K28" s="128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198</v>
      </c>
      <c r="C29" s="129"/>
      <c r="D29" s="129">
        <f t="shared" ref="D29:K29" si="3">SUM(D6:D28)</f>
        <v>1800</v>
      </c>
      <c r="E29" s="129">
        <f t="shared" si="3"/>
        <v>84</v>
      </c>
      <c r="F29" s="129">
        <f t="shared" si="3"/>
        <v>370</v>
      </c>
      <c r="G29" s="129">
        <f t="shared" si="3"/>
        <v>120</v>
      </c>
      <c r="H29" s="129">
        <f t="shared" si="3"/>
        <v>1000</v>
      </c>
      <c r="I29" s="129">
        <f t="shared" si="3"/>
        <v>40</v>
      </c>
      <c r="J29" s="129">
        <f t="shared" si="3"/>
        <v>122</v>
      </c>
      <c r="K29" s="129">
        <f t="shared" si="3"/>
        <v>64</v>
      </c>
      <c r="L29" s="130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31" t="s">
        <v>199</v>
      </c>
      <c r="K30" s="22"/>
      <c r="L30" s="132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33" t="s">
        <v>200</v>
      </c>
      <c r="C31" s="134"/>
      <c r="D31" s="135"/>
      <c r="E31" s="136">
        <f t="shared" ref="E31:K31" si="4">(E29*1)/$D$29</f>
        <v>0.04666666667</v>
      </c>
      <c r="F31" s="136">
        <f t="shared" si="4"/>
        <v>0.2055555556</v>
      </c>
      <c r="G31" s="136">
        <f t="shared" si="4"/>
        <v>0.06666666667</v>
      </c>
      <c r="H31" s="136">
        <f t="shared" si="4"/>
        <v>0.5555555556</v>
      </c>
      <c r="I31" s="136">
        <f t="shared" si="4"/>
        <v>0.02222222222</v>
      </c>
      <c r="J31" s="136">
        <f t="shared" si="4"/>
        <v>0.06777777778</v>
      </c>
      <c r="K31" s="136">
        <f t="shared" si="4"/>
        <v>0.03555555556</v>
      </c>
      <c r="L31" s="137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